
<file path=[Content_Types].xml><?xml version="1.0" encoding="utf-8"?>
<Types xmlns="http://schemas.openxmlformats.org/package/2006/content-types"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4.xml" ContentType="application/vnd.openxmlformats-officedocument.spreadsheetml.worksheet+xml"/>
  <Default Extension="xml" ContentType="application/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worksheets/sheet3.xml" ContentType="application/vnd.openxmlformats-officedocument.spreadsheetml.worksheet+xml"/>
  <Default Extension="rels" ContentType="application/vnd.openxmlformats-package.relationships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0400" windowHeight="11340" tabRatio="716"/>
  </bookViews>
  <sheets>
    <sheet name="4.50" sheetId="1" r:id="rId1"/>
    <sheet name="4.50 (2)" sheetId="7" state="hidden" r:id="rId2"/>
    <sheet name="4.51" sheetId="2" r:id="rId3"/>
    <sheet name="4.51 (2)" sheetId="8" state="hidden" r:id="rId4"/>
    <sheet name="4.52" sheetId="3" r:id="rId5"/>
    <sheet name="4.52 (2)" sheetId="9" state="hidden" r:id="rId6"/>
    <sheet name="4.53" sheetId="4" r:id="rId7"/>
    <sheet name="4.53 (2)" sheetId="11" state="hidden" r:id="rId8"/>
    <sheet name="4.54" sheetId="5" r:id="rId9"/>
    <sheet name="4.54 (2)" sheetId="10" state="hidden" r:id="rId10"/>
    <sheet name="4.55" sheetId="6" r:id="rId11"/>
    <sheet name="4.55 (2)" sheetId="12" state="hidden" r:id="rId12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46" i="1"/>
  <c r="B46"/>
  <c r="A46"/>
  <c r="E45"/>
  <c r="A45"/>
  <c r="D26"/>
  <c r="D41"/>
  <c r="B26"/>
  <c r="B41"/>
  <c r="D36"/>
  <c r="D37"/>
  <c r="B36"/>
  <c r="B37"/>
  <c r="E36"/>
  <c r="A23"/>
  <c r="A35"/>
  <c r="A22"/>
  <c r="A34"/>
  <c r="A21"/>
  <c r="A33"/>
  <c r="A20"/>
  <c r="A32"/>
  <c r="A19"/>
  <c r="A31"/>
  <c r="A18"/>
  <c r="A30"/>
  <c r="A17"/>
  <c r="A29"/>
  <c r="A28"/>
  <c r="A27"/>
  <c r="E13"/>
  <c r="E23"/>
  <c r="C23"/>
  <c r="E12"/>
  <c r="E22"/>
  <c r="C22"/>
  <c r="E11"/>
  <c r="E21"/>
  <c r="C21"/>
  <c r="E10"/>
  <c r="E20"/>
  <c r="C20"/>
  <c r="E9"/>
  <c r="E19"/>
  <c r="C19"/>
  <c r="E18"/>
  <c r="C18"/>
  <c r="E7"/>
  <c r="E17"/>
  <c r="C17"/>
  <c r="E6"/>
  <c r="E16"/>
  <c r="C16"/>
  <c r="E5"/>
  <c r="E15"/>
  <c r="C15"/>
  <c r="G13"/>
  <c r="G12"/>
  <c r="G6"/>
  <c r="B6"/>
  <c r="G5"/>
  <c r="B5"/>
  <c r="C50" i="7"/>
  <c r="B44"/>
  <c r="D44"/>
  <c r="E44"/>
  <c r="C51"/>
  <c r="C52"/>
  <c r="B50"/>
  <c r="F7"/>
  <c r="B29"/>
  <c r="D29"/>
  <c r="E29"/>
  <c r="F8"/>
  <c r="B30"/>
  <c r="D30"/>
  <c r="E30"/>
  <c r="F9"/>
  <c r="B31"/>
  <c r="D31"/>
  <c r="E31"/>
  <c r="F10"/>
  <c r="B32"/>
  <c r="D32"/>
  <c r="E32"/>
  <c r="F11"/>
  <c r="B33"/>
  <c r="D33"/>
  <c r="E33"/>
  <c r="F12"/>
  <c r="B34"/>
  <c r="D34"/>
  <c r="E34"/>
  <c r="F13"/>
  <c r="B35"/>
  <c r="D35"/>
  <c r="E35"/>
  <c r="B51"/>
  <c r="B52"/>
  <c r="F5"/>
  <c r="D27"/>
  <c r="D42"/>
  <c r="F6"/>
  <c r="D28"/>
  <c r="D43"/>
  <c r="D45"/>
  <c r="D46"/>
  <c r="F3"/>
  <c r="B27"/>
  <c r="B42"/>
  <c r="F4"/>
  <c r="B28"/>
  <c r="B43"/>
  <c r="B45"/>
  <c r="B46"/>
  <c r="A46"/>
  <c r="E45"/>
  <c r="A45"/>
  <c r="E43"/>
  <c r="E42"/>
  <c r="D26"/>
  <c r="D41"/>
  <c r="B26"/>
  <c r="B41"/>
  <c r="D36"/>
  <c r="D37"/>
  <c r="B36"/>
  <c r="B37"/>
  <c r="E36"/>
  <c r="A23"/>
  <c r="A35"/>
  <c r="A22"/>
  <c r="A34"/>
  <c r="A21"/>
  <c r="A33"/>
  <c r="A20"/>
  <c r="A32"/>
  <c r="A19"/>
  <c r="A31"/>
  <c r="A18"/>
  <c r="A30"/>
  <c r="A17"/>
  <c r="A29"/>
  <c r="E28"/>
  <c r="A28"/>
  <c r="E27"/>
  <c r="A27"/>
  <c r="E13"/>
  <c r="E23"/>
  <c r="C23"/>
  <c r="E12"/>
  <c r="E22"/>
  <c r="C22"/>
  <c r="E11"/>
  <c r="E21"/>
  <c r="C21"/>
  <c r="E10"/>
  <c r="E20"/>
  <c r="C20"/>
  <c r="E9"/>
  <c r="E19"/>
  <c r="C19"/>
  <c r="E18"/>
  <c r="C18"/>
  <c r="E7"/>
  <c r="E17"/>
  <c r="C17"/>
  <c r="E6"/>
  <c r="E16"/>
  <c r="C16"/>
  <c r="E5"/>
  <c r="E15"/>
  <c r="C15"/>
  <c r="G13"/>
  <c r="G12"/>
  <c r="G6"/>
  <c r="B6"/>
  <c r="G5"/>
  <c r="B5"/>
  <c r="C50" i="2"/>
  <c r="C51"/>
  <c r="C52"/>
  <c r="B50"/>
  <c r="B51"/>
  <c r="B52"/>
  <c r="D45"/>
  <c r="D46"/>
  <c r="B45"/>
  <c r="B46"/>
  <c r="A46"/>
  <c r="E45"/>
  <c r="A45"/>
  <c r="D26"/>
  <c r="D41"/>
  <c r="B26"/>
  <c r="B41"/>
  <c r="D37"/>
  <c r="B37"/>
  <c r="A23"/>
  <c r="A35"/>
  <c r="A22"/>
  <c r="A34"/>
  <c r="A21"/>
  <c r="A33"/>
  <c r="A20"/>
  <c r="A32"/>
  <c r="A19"/>
  <c r="A31"/>
  <c r="A18"/>
  <c r="A30"/>
  <c r="A17"/>
  <c r="A29"/>
  <c r="A28"/>
  <c r="A27"/>
  <c r="E13"/>
  <c r="E23"/>
  <c r="C23"/>
  <c r="E12"/>
  <c r="E22"/>
  <c r="C22"/>
  <c r="E11"/>
  <c r="E21"/>
  <c r="C21"/>
  <c r="E10"/>
  <c r="E20"/>
  <c r="C20"/>
  <c r="E9"/>
  <c r="E19"/>
  <c r="C19"/>
  <c r="E18"/>
  <c r="C18"/>
  <c r="E7"/>
  <c r="E17"/>
  <c r="C17"/>
  <c r="E6"/>
  <c r="E16"/>
  <c r="C16"/>
  <c r="E5"/>
  <c r="E15"/>
  <c r="C15"/>
  <c r="G13"/>
  <c r="G12"/>
  <c r="G6"/>
  <c r="B6"/>
  <c r="G5"/>
  <c r="B5"/>
  <c r="C50" i="8"/>
  <c r="B44"/>
  <c r="D44"/>
  <c r="E44"/>
  <c r="C51"/>
  <c r="C52"/>
  <c r="B50"/>
  <c r="F7"/>
  <c r="B29"/>
  <c r="D29"/>
  <c r="E29"/>
  <c r="F8"/>
  <c r="B30"/>
  <c r="D30"/>
  <c r="E30"/>
  <c r="F9"/>
  <c r="B31"/>
  <c r="D31"/>
  <c r="E31"/>
  <c r="F10"/>
  <c r="B32"/>
  <c r="D32"/>
  <c r="E32"/>
  <c r="F11"/>
  <c r="B33"/>
  <c r="D33"/>
  <c r="E33"/>
  <c r="F12"/>
  <c r="B34"/>
  <c r="D34"/>
  <c r="E34"/>
  <c r="F13"/>
  <c r="B35"/>
  <c r="D35"/>
  <c r="E35"/>
  <c r="B51"/>
  <c r="B52"/>
  <c r="F5"/>
  <c r="D27"/>
  <c r="D42"/>
  <c r="F6"/>
  <c r="D28"/>
  <c r="D43"/>
  <c r="D45"/>
  <c r="D46"/>
  <c r="F3"/>
  <c r="B27"/>
  <c r="B42"/>
  <c r="F4"/>
  <c r="B28"/>
  <c r="B43"/>
  <c r="B45"/>
  <c r="B46"/>
  <c r="A46"/>
  <c r="E45"/>
  <c r="A45"/>
  <c r="E43"/>
  <c r="E42"/>
  <c r="D26"/>
  <c r="D41"/>
  <c r="B26"/>
  <c r="B41"/>
  <c r="D36"/>
  <c r="D37"/>
  <c r="B36"/>
  <c r="B37"/>
  <c r="E36"/>
  <c r="A23"/>
  <c r="A35"/>
  <c r="A22"/>
  <c r="A34"/>
  <c r="A21"/>
  <c r="A33"/>
  <c r="A20"/>
  <c r="A32"/>
  <c r="A19"/>
  <c r="A31"/>
  <c r="A18"/>
  <c r="A30"/>
  <c r="A17"/>
  <c r="A29"/>
  <c r="E28"/>
  <c r="A28"/>
  <c r="E27"/>
  <c r="A27"/>
  <c r="E13"/>
  <c r="E23"/>
  <c r="C23"/>
  <c r="E12"/>
  <c r="E22"/>
  <c r="C22"/>
  <c r="E11"/>
  <c r="E21"/>
  <c r="C21"/>
  <c r="E10"/>
  <c r="E20"/>
  <c r="C20"/>
  <c r="E9"/>
  <c r="E19"/>
  <c r="C19"/>
  <c r="E18"/>
  <c r="C18"/>
  <c r="E7"/>
  <c r="E17"/>
  <c r="C17"/>
  <c r="E6"/>
  <c r="E16"/>
  <c r="C16"/>
  <c r="E5"/>
  <c r="E15"/>
  <c r="C15"/>
  <c r="G13"/>
  <c r="G12"/>
  <c r="G6"/>
  <c r="B6"/>
  <c r="G5"/>
  <c r="B5"/>
  <c r="D52" i="3"/>
  <c r="D53"/>
  <c r="D54"/>
  <c r="D55"/>
  <c r="B52"/>
  <c r="B53"/>
  <c r="B54"/>
  <c r="B55"/>
  <c r="A55"/>
  <c r="A54"/>
  <c r="E53"/>
  <c r="E52"/>
  <c r="D32"/>
  <c r="D51"/>
  <c r="B32"/>
  <c r="B51"/>
  <c r="D13"/>
  <c r="D27"/>
  <c r="D46"/>
  <c r="D47"/>
  <c r="B27"/>
  <c r="B46"/>
  <c r="B47"/>
  <c r="E46"/>
  <c r="A29"/>
  <c r="A45"/>
  <c r="A28"/>
  <c r="A44"/>
  <c r="A27"/>
  <c r="A43"/>
  <c r="A26"/>
  <c r="A42"/>
  <c r="A25"/>
  <c r="A41"/>
  <c r="A24"/>
  <c r="A40"/>
  <c r="A23"/>
  <c r="A39"/>
  <c r="A22"/>
  <c r="A38"/>
  <c r="A21"/>
  <c r="A37"/>
  <c r="A20"/>
  <c r="A36"/>
  <c r="A19"/>
  <c r="A35"/>
  <c r="A18"/>
  <c r="A34"/>
  <c r="A17"/>
  <c r="A33"/>
  <c r="E6"/>
  <c r="E14"/>
  <c r="E15"/>
  <c r="E29"/>
  <c r="C29"/>
  <c r="E28"/>
  <c r="C28"/>
  <c r="E27"/>
  <c r="C27"/>
  <c r="E12"/>
  <c r="E26"/>
  <c r="C26"/>
  <c r="E25"/>
  <c r="C25"/>
  <c r="E24"/>
  <c r="C24"/>
  <c r="E23"/>
  <c r="E8"/>
  <c r="C22"/>
  <c r="C21"/>
  <c r="E21"/>
  <c r="C20"/>
  <c r="E20"/>
  <c r="E5"/>
  <c r="C19"/>
  <c r="E19"/>
  <c r="C18"/>
  <c r="E18"/>
  <c r="C17"/>
  <c r="E17"/>
  <c r="G6"/>
  <c r="G14"/>
  <c r="G15"/>
  <c r="G12"/>
  <c r="G8"/>
  <c r="G5"/>
  <c r="B5"/>
  <c r="F3" i="9"/>
  <c r="D33"/>
  <c r="F4"/>
  <c r="D34"/>
  <c r="F5"/>
  <c r="D35"/>
  <c r="F6"/>
  <c r="D36"/>
  <c r="D52"/>
  <c r="D53"/>
  <c r="D54"/>
  <c r="D55"/>
  <c r="B33"/>
  <c r="B34"/>
  <c r="B35"/>
  <c r="B36"/>
  <c r="B52"/>
  <c r="B53"/>
  <c r="B54"/>
  <c r="B55"/>
  <c r="A55"/>
  <c r="A54"/>
  <c r="E53"/>
  <c r="E52"/>
  <c r="D32"/>
  <c r="D51"/>
  <c r="B32"/>
  <c r="B51"/>
  <c r="F7"/>
  <c r="D37"/>
  <c r="F8"/>
  <c r="D38"/>
  <c r="F9"/>
  <c r="D39"/>
  <c r="F10"/>
  <c r="D40"/>
  <c r="F11"/>
  <c r="D41"/>
  <c r="F12"/>
  <c r="D42"/>
  <c r="D13"/>
  <c r="F13"/>
  <c r="D27"/>
  <c r="D43"/>
  <c r="F14"/>
  <c r="D44"/>
  <c r="F15"/>
  <c r="D45"/>
  <c r="D46"/>
  <c r="D47"/>
  <c r="B37"/>
  <c r="B38"/>
  <c r="B39"/>
  <c r="B40"/>
  <c r="B41"/>
  <c r="B42"/>
  <c r="B27"/>
  <c r="B43"/>
  <c r="B44"/>
  <c r="B45"/>
  <c r="B46"/>
  <c r="B47"/>
  <c r="E46"/>
  <c r="E45"/>
  <c r="A29"/>
  <c r="A45"/>
  <c r="E44"/>
  <c r="A28"/>
  <c r="A44"/>
  <c r="E43"/>
  <c r="A27"/>
  <c r="A43"/>
  <c r="E42"/>
  <c r="A26"/>
  <c r="A42"/>
  <c r="E41"/>
  <c r="A25"/>
  <c r="A41"/>
  <c r="E40"/>
  <c r="A24"/>
  <c r="A40"/>
  <c r="E39"/>
  <c r="A23"/>
  <c r="A39"/>
  <c r="E38"/>
  <c r="A22"/>
  <c r="A38"/>
  <c r="E37"/>
  <c r="A21"/>
  <c r="A37"/>
  <c r="E36"/>
  <c r="A20"/>
  <c r="A36"/>
  <c r="E35"/>
  <c r="A19"/>
  <c r="A35"/>
  <c r="E34"/>
  <c r="A18"/>
  <c r="A34"/>
  <c r="E33"/>
  <c r="A17"/>
  <c r="A33"/>
  <c r="E6"/>
  <c r="E14"/>
  <c r="E15"/>
  <c r="E29"/>
  <c r="C29"/>
  <c r="E28"/>
  <c r="C28"/>
  <c r="E27"/>
  <c r="C27"/>
  <c r="E12"/>
  <c r="E26"/>
  <c r="C26"/>
  <c r="E25"/>
  <c r="C25"/>
  <c r="E24"/>
  <c r="C24"/>
  <c r="E23"/>
  <c r="E8"/>
  <c r="C22"/>
  <c r="C21"/>
  <c r="E21"/>
  <c r="C20"/>
  <c r="E20"/>
  <c r="E5"/>
  <c r="C19"/>
  <c r="E19"/>
  <c r="C18"/>
  <c r="E18"/>
  <c r="C17"/>
  <c r="E17"/>
  <c r="G6"/>
  <c r="G14"/>
  <c r="G15"/>
  <c r="G12"/>
  <c r="G8"/>
  <c r="G5"/>
  <c r="B5"/>
  <c r="E55" i="4"/>
  <c r="D17"/>
  <c r="D19"/>
  <c r="D20"/>
  <c r="D55"/>
  <c r="B55"/>
  <c r="A55"/>
  <c r="A54"/>
  <c r="E32"/>
  <c r="E51"/>
  <c r="D51"/>
  <c r="B32"/>
  <c r="B51"/>
  <c r="D13"/>
  <c r="E27"/>
  <c r="E46"/>
  <c r="E47"/>
  <c r="D21"/>
  <c r="D22"/>
  <c r="D24"/>
  <c r="D25"/>
  <c r="D26"/>
  <c r="D27"/>
  <c r="D28"/>
  <c r="D29"/>
  <c r="D46"/>
  <c r="D47"/>
  <c r="B27"/>
  <c r="B46"/>
  <c r="B47"/>
  <c r="F46"/>
  <c r="A29"/>
  <c r="A45"/>
  <c r="A28"/>
  <c r="A44"/>
  <c r="A27"/>
  <c r="A43"/>
  <c r="A26"/>
  <c r="A42"/>
  <c r="A25"/>
  <c r="A41"/>
  <c r="A24"/>
  <c r="A40"/>
  <c r="A23"/>
  <c r="A39"/>
  <c r="A22"/>
  <c r="A38"/>
  <c r="A21"/>
  <c r="A37"/>
  <c r="A20"/>
  <c r="A36"/>
  <c r="A19"/>
  <c r="A35"/>
  <c r="A18"/>
  <c r="A34"/>
  <c r="A17"/>
  <c r="A33"/>
  <c r="D32"/>
  <c r="E6"/>
  <c r="E14"/>
  <c r="E15"/>
  <c r="F29"/>
  <c r="C29"/>
  <c r="F28"/>
  <c r="C28"/>
  <c r="F27"/>
  <c r="C27"/>
  <c r="E12"/>
  <c r="F26"/>
  <c r="C26"/>
  <c r="F25"/>
  <c r="C25"/>
  <c r="F24"/>
  <c r="C24"/>
  <c r="F23"/>
  <c r="E8"/>
  <c r="C22"/>
  <c r="C21"/>
  <c r="F21"/>
  <c r="C20"/>
  <c r="F20"/>
  <c r="E5"/>
  <c r="C19"/>
  <c r="F19"/>
  <c r="C18"/>
  <c r="F18"/>
  <c r="C17"/>
  <c r="F17"/>
  <c r="G6"/>
  <c r="G14"/>
  <c r="G15"/>
  <c r="G12"/>
  <c r="G8"/>
  <c r="G5"/>
  <c r="B5"/>
  <c r="F3" i="11"/>
  <c r="E33"/>
  <c r="F4"/>
  <c r="E34"/>
  <c r="F5"/>
  <c r="E35"/>
  <c r="F6"/>
  <c r="E36"/>
  <c r="E52"/>
  <c r="E53"/>
  <c r="E54"/>
  <c r="E55"/>
  <c r="D17"/>
  <c r="D33"/>
  <c r="D34"/>
  <c r="D19"/>
  <c r="D35"/>
  <c r="D20"/>
  <c r="D36"/>
  <c r="D52"/>
  <c r="D53"/>
  <c r="D54"/>
  <c r="D55"/>
  <c r="B33"/>
  <c r="B34"/>
  <c r="B35"/>
  <c r="B36"/>
  <c r="B52"/>
  <c r="B53"/>
  <c r="B54"/>
  <c r="B55"/>
  <c r="A55"/>
  <c r="A54"/>
  <c r="F53"/>
  <c r="F52"/>
  <c r="E32"/>
  <c r="E51"/>
  <c r="D51"/>
  <c r="B32"/>
  <c r="B51"/>
  <c r="F7"/>
  <c r="E37"/>
  <c r="F8"/>
  <c r="E38"/>
  <c r="F9"/>
  <c r="E39"/>
  <c r="F10"/>
  <c r="E40"/>
  <c r="F11"/>
  <c r="E41"/>
  <c r="F12"/>
  <c r="E42"/>
  <c r="D13"/>
  <c r="F13"/>
  <c r="E27"/>
  <c r="E43"/>
  <c r="F14"/>
  <c r="E44"/>
  <c r="F15"/>
  <c r="E45"/>
  <c r="E46"/>
  <c r="E47"/>
  <c r="D21"/>
  <c r="D37"/>
  <c r="D22"/>
  <c r="D38"/>
  <c r="D39"/>
  <c r="D24"/>
  <c r="D40"/>
  <c r="D25"/>
  <c r="D41"/>
  <c r="D26"/>
  <c r="D42"/>
  <c r="D27"/>
  <c r="D43"/>
  <c r="D28"/>
  <c r="D44"/>
  <c r="D29"/>
  <c r="D45"/>
  <c r="D46"/>
  <c r="D47"/>
  <c r="B37"/>
  <c r="B38"/>
  <c r="B39"/>
  <c r="B40"/>
  <c r="B41"/>
  <c r="B42"/>
  <c r="B27"/>
  <c r="B43"/>
  <c r="B44"/>
  <c r="B45"/>
  <c r="B46"/>
  <c r="B47"/>
  <c r="F46"/>
  <c r="F45"/>
  <c r="A29"/>
  <c r="A45"/>
  <c r="F44"/>
  <c r="A28"/>
  <c r="A44"/>
  <c r="F43"/>
  <c r="A27"/>
  <c r="A43"/>
  <c r="F42"/>
  <c r="A26"/>
  <c r="A42"/>
  <c r="F41"/>
  <c r="A25"/>
  <c r="A41"/>
  <c r="F40"/>
  <c r="A24"/>
  <c r="A40"/>
  <c r="F39"/>
  <c r="A23"/>
  <c r="A39"/>
  <c r="F38"/>
  <c r="A22"/>
  <c r="A38"/>
  <c r="F37"/>
  <c r="A21"/>
  <c r="A37"/>
  <c r="F36"/>
  <c r="A20"/>
  <c r="A36"/>
  <c r="F35"/>
  <c r="A19"/>
  <c r="A35"/>
  <c r="F34"/>
  <c r="A18"/>
  <c r="A34"/>
  <c r="F33"/>
  <c r="A17"/>
  <c r="A33"/>
  <c r="D32"/>
  <c r="E6"/>
  <c r="E14"/>
  <c r="E15"/>
  <c r="F29"/>
  <c r="C29"/>
  <c r="F28"/>
  <c r="C28"/>
  <c r="F27"/>
  <c r="C27"/>
  <c r="E12"/>
  <c r="F26"/>
  <c r="C26"/>
  <c r="F25"/>
  <c r="C25"/>
  <c r="F24"/>
  <c r="C24"/>
  <c r="F23"/>
  <c r="E8"/>
  <c r="C22"/>
  <c r="C21"/>
  <c r="F21"/>
  <c r="C20"/>
  <c r="F20"/>
  <c r="E5"/>
  <c r="C19"/>
  <c r="F19"/>
  <c r="C18"/>
  <c r="F18"/>
  <c r="C17"/>
  <c r="F17"/>
  <c r="G6"/>
  <c r="G14"/>
  <c r="G15"/>
  <c r="G12"/>
  <c r="G8"/>
  <c r="G5"/>
  <c r="B5"/>
  <c r="D37" i="5"/>
  <c r="D38"/>
  <c r="B37"/>
  <c r="B38"/>
  <c r="A38"/>
  <c r="A37"/>
  <c r="A22"/>
  <c r="A35"/>
  <c r="C21"/>
  <c r="C34"/>
  <c r="B21"/>
  <c r="B34"/>
  <c r="D8"/>
  <c r="D17"/>
  <c r="D30"/>
  <c r="B17"/>
  <c r="B30"/>
  <c r="A28"/>
  <c r="A27"/>
  <c r="A26"/>
  <c r="A25"/>
  <c r="A24"/>
  <c r="A23"/>
  <c r="C18"/>
  <c r="E18"/>
  <c r="A18"/>
  <c r="C17"/>
  <c r="E17"/>
  <c r="A17"/>
  <c r="C16"/>
  <c r="E16"/>
  <c r="A16"/>
  <c r="C15"/>
  <c r="E15"/>
  <c r="A15"/>
  <c r="C14"/>
  <c r="E14"/>
  <c r="A14"/>
  <c r="C13"/>
  <c r="E13"/>
  <c r="A13"/>
  <c r="E12"/>
  <c r="E11"/>
  <c r="A11"/>
  <c r="F3" i="10"/>
  <c r="D22"/>
  <c r="D35"/>
  <c r="D36"/>
  <c r="D37"/>
  <c r="D38"/>
  <c r="B22"/>
  <c r="B35"/>
  <c r="B36"/>
  <c r="B37"/>
  <c r="B38"/>
  <c r="A38"/>
  <c r="A37"/>
  <c r="E36"/>
  <c r="A22"/>
  <c r="A35"/>
  <c r="C21"/>
  <c r="C34"/>
  <c r="B21"/>
  <c r="B34"/>
  <c r="F4"/>
  <c r="D23"/>
  <c r="F5"/>
  <c r="D24"/>
  <c r="F6"/>
  <c r="D25"/>
  <c r="F7"/>
  <c r="D26"/>
  <c r="D8"/>
  <c r="F8"/>
  <c r="D17"/>
  <c r="D27"/>
  <c r="F9"/>
  <c r="D28"/>
  <c r="D29"/>
  <c r="D30"/>
  <c r="B23"/>
  <c r="B24"/>
  <c r="B25"/>
  <c r="B26"/>
  <c r="B17"/>
  <c r="B27"/>
  <c r="B28"/>
  <c r="B29"/>
  <c r="B30"/>
  <c r="E29"/>
  <c r="E28"/>
  <c r="A28"/>
  <c r="E27"/>
  <c r="A27"/>
  <c r="E26"/>
  <c r="A26"/>
  <c r="E25"/>
  <c r="A25"/>
  <c r="E24"/>
  <c r="A24"/>
  <c r="E23"/>
  <c r="A23"/>
  <c r="E22"/>
  <c r="C18"/>
  <c r="E18"/>
  <c r="A18"/>
  <c r="C17"/>
  <c r="E17"/>
  <c r="A17"/>
  <c r="C16"/>
  <c r="E16"/>
  <c r="A16"/>
  <c r="C15"/>
  <c r="E15"/>
  <c r="A15"/>
  <c r="C14"/>
  <c r="E14"/>
  <c r="A14"/>
  <c r="C13"/>
  <c r="E13"/>
  <c r="A13"/>
  <c r="E12"/>
  <c r="E11"/>
  <c r="A11"/>
  <c r="D38" i="6"/>
  <c r="B38"/>
  <c r="A38"/>
  <c r="A37"/>
  <c r="A22"/>
  <c r="A35"/>
  <c r="C21"/>
  <c r="C34"/>
  <c r="B21"/>
  <c r="B34"/>
  <c r="D8"/>
  <c r="D17"/>
  <c r="D30"/>
  <c r="B17"/>
  <c r="B30"/>
  <c r="A28"/>
  <c r="A27"/>
  <c r="A26"/>
  <c r="A25"/>
  <c r="A24"/>
  <c r="A23"/>
  <c r="C18"/>
  <c r="E18"/>
  <c r="A18"/>
  <c r="C17"/>
  <c r="E17"/>
  <c r="A17"/>
  <c r="C16"/>
  <c r="E16"/>
  <c r="A16"/>
  <c r="C15"/>
  <c r="E15"/>
  <c r="A15"/>
  <c r="C14"/>
  <c r="E14"/>
  <c r="A14"/>
  <c r="C13"/>
  <c r="E13"/>
  <c r="A13"/>
  <c r="E12"/>
  <c r="E11"/>
  <c r="A11"/>
  <c r="F3" i="12"/>
  <c r="D22"/>
  <c r="D35"/>
  <c r="D36"/>
  <c r="D37"/>
  <c r="D38"/>
  <c r="B22"/>
  <c r="B35"/>
  <c r="B36"/>
  <c r="B37"/>
  <c r="B38"/>
  <c r="A38"/>
  <c r="A37"/>
  <c r="E36"/>
  <c r="A22"/>
  <c r="A35"/>
  <c r="C21"/>
  <c r="C34"/>
  <c r="B21"/>
  <c r="B34"/>
  <c r="F4"/>
  <c r="D23"/>
  <c r="F5"/>
  <c r="D24"/>
  <c r="F6"/>
  <c r="D25"/>
  <c r="F7"/>
  <c r="D26"/>
  <c r="D8"/>
  <c r="F8"/>
  <c r="D17"/>
  <c r="D27"/>
  <c r="F9"/>
  <c r="D28"/>
  <c r="D29"/>
  <c r="D30"/>
  <c r="B23"/>
  <c r="B24"/>
  <c r="B25"/>
  <c r="B26"/>
  <c r="B17"/>
  <c r="B27"/>
  <c r="B28"/>
  <c r="B29"/>
  <c r="B30"/>
  <c r="E29"/>
  <c r="E28"/>
  <c r="A28"/>
  <c r="E27"/>
  <c r="A27"/>
  <c r="E26"/>
  <c r="A26"/>
  <c r="E25"/>
  <c r="A25"/>
  <c r="E24"/>
  <c r="A24"/>
  <c r="E23"/>
  <c r="A23"/>
  <c r="E22"/>
  <c r="C18"/>
  <c r="E18"/>
  <c r="A18"/>
  <c r="C17"/>
  <c r="E17"/>
  <c r="A17"/>
  <c r="C16"/>
  <c r="E16"/>
  <c r="A16"/>
  <c r="C15"/>
  <c r="E15"/>
  <c r="A15"/>
  <c r="C14"/>
  <c r="E14"/>
  <c r="A14"/>
  <c r="C13"/>
  <c r="E13"/>
  <c r="A13"/>
  <c r="E12"/>
  <c r="E11"/>
  <c r="A11"/>
</calcChain>
</file>

<file path=xl/sharedStrings.xml><?xml version="1.0" encoding="utf-8"?>
<sst xmlns="http://schemas.openxmlformats.org/spreadsheetml/2006/main" count="696" uniqueCount="144">
  <si>
    <t>heure d'intervention</t>
  </si>
  <si>
    <t>1.3 Nettoyage et préparation de la salle d’opération</t>
  </si>
  <si>
    <t>Quantité vendue en juin</t>
  </si>
  <si>
    <t>Charges indirectes de production (2.1 à 5.2)</t>
  </si>
  <si>
    <t>4.55</t>
  </si>
  <si>
    <t>4.50</t>
  </si>
  <si>
    <t>© De Boeck  2010</t>
  </si>
  <si>
    <t>Activités et ressources</t>
  </si>
  <si>
    <t>Unités d'œuvre</t>
  </si>
  <si>
    <t>Coût normal de l'activité</t>
  </si>
  <si>
    <t>Volume normal de l'activité</t>
  </si>
  <si>
    <t>a. Coût d'unité d'œuvre</t>
  </si>
  <si>
    <t>par</t>
  </si>
  <si>
    <t>1.1 Matières pour le produit A</t>
  </si>
  <si>
    <t>quantité produite</t>
  </si>
  <si>
    <t>unités</t>
  </si>
  <si>
    <t>unité</t>
  </si>
  <si>
    <t>1.2 Main-d'œuvre directe pour le produit A</t>
  </si>
  <si>
    <t>heures de MOD</t>
  </si>
  <si>
    <t>heures</t>
  </si>
  <si>
    <t>heure</t>
  </si>
  <si>
    <t>1.3 Matières pour le produit B</t>
  </si>
  <si>
    <t>1.4 Main-d'œuvre directe pour le produit B</t>
  </si>
  <si>
    <t>2.1 Contrôle de qualité</t>
  </si>
  <si>
    <t>séries</t>
  </si>
  <si>
    <t>série</t>
  </si>
  <si>
    <t>3.1 Publicité pour les modèles</t>
  </si>
  <si>
    <t>promotions</t>
  </si>
  <si>
    <t>promotion</t>
  </si>
  <si>
    <t>3.2 Enregistrement des modèles</t>
  </si>
  <si>
    <t>modèles</t>
  </si>
  <si>
    <t>modèle</t>
  </si>
  <si>
    <t>4.1 Commandes clients</t>
  </si>
  <si>
    <t>commandes</t>
  </si>
  <si>
    <t>commande</t>
  </si>
  <si>
    <t>4.2 Traitement des réclamations</t>
  </si>
  <si>
    <t>réclamations</t>
  </si>
  <si>
    <t>réclamation</t>
  </si>
  <si>
    <t>5.1 Personnel de maîtrise</t>
  </si>
  <si>
    <t>coût de la MOD</t>
  </si>
  <si>
    <t>5.2 Occupation du bâtiment</t>
  </si>
  <si>
    <t>m²</t>
  </si>
  <si>
    <t>Activités réelles</t>
  </si>
  <si>
    <t>Produit A</t>
  </si>
  <si>
    <t>Produit B</t>
  </si>
  <si>
    <t>1.1 et 1.3 Matières premières</t>
  </si>
  <si>
    <t>1.2 et 1.4 Main-d'œuvre directe</t>
  </si>
  <si>
    <t>État comparatif des coûts</t>
  </si>
  <si>
    <t>b. ABC (coût des activités imputé aux produits)</t>
  </si>
  <si>
    <t>Total</t>
  </si>
  <si>
    <t>Coût total</t>
  </si>
  <si>
    <t>Coût unitaire</t>
  </si>
  <si>
    <t>c. Méthode traditionnelle américaine</t>
  </si>
  <si>
    <t>Par unité</t>
  </si>
  <si>
    <t>Par heure de MOD</t>
  </si>
  <si>
    <t>Traditional overhead rates</t>
  </si>
  <si>
    <t>Matières premières</t>
  </si>
  <si>
    <t>Main-d'œuvre directe</t>
  </si>
  <si>
    <t>Charges indirectes de production</t>
  </si>
  <si>
    <t>d. Rapprochement des coûts des activités</t>
  </si>
  <si>
    <t>ABC</t>
  </si>
  <si>
    <t>Traditionnel</t>
  </si>
  <si>
    <t>Charges indirectes normales</t>
  </si>
  <si>
    <t>Charges indirectes imputées</t>
  </si>
  <si>
    <t>Sous (ou sur) imputation</t>
  </si>
  <si>
    <t>4.51</t>
  </si>
  <si>
    <t>Remarque : cette feuille est une copie de la feuille 4.50, avec deux modifications (signalées en jaune)</t>
  </si>
  <si>
    <t>4.52</t>
  </si>
  <si>
    <t>Activités annuelles</t>
  </si>
  <si>
    <t>Unité d'œuvre</t>
  </si>
  <si>
    <t>Coût mensuel de l'activité</t>
  </si>
  <si>
    <t>Voliume normal d'activité</t>
  </si>
  <si>
    <t>1.1 Acquisition des fournitures médicales</t>
  </si>
  <si>
    <t>Intervention chirurgicale</t>
  </si>
  <si>
    <t>interventions</t>
  </si>
  <si>
    <t>intervention</t>
  </si>
  <si>
    <t>1.2 Recrutement du personnel infirmier</t>
  </si>
  <si>
    <t>Cette feuille est une copie de la feuille 4,54 avec des données modifiées soulignées en jaune.</t>
  </si>
  <si>
    <t>1.4 Soins en salle de réveil</t>
  </si>
  <si>
    <t>heure de patient en salle de réveil</t>
  </si>
  <si>
    <t>2.1 Documentation sur chaque catégorie</t>
  </si>
  <si>
    <t>catégorie d’intervention</t>
  </si>
  <si>
    <t>catégories</t>
  </si>
  <si>
    <t>catégorie</t>
  </si>
  <si>
    <t>2.2 Matériel spécial de chirurgie oculaire</t>
  </si>
  <si>
    <t>catégorie de chirurgie oculaire</t>
  </si>
  <si>
    <t>2.3 Prothèses de hanche et de genou</t>
  </si>
  <si>
    <t>pose d’une prothèse</t>
  </si>
  <si>
    <t>poses</t>
  </si>
  <si>
    <t>pose</t>
  </si>
  <si>
    <t>3.1 Consultations préopératoires</t>
  </si>
  <si>
    <t>consultation préopératoire</t>
  </si>
  <si>
    <t>consultations</t>
  </si>
  <si>
    <t xml:space="preserve">consultation </t>
  </si>
  <si>
    <t>3.2 Appels des patients après opération</t>
  </si>
  <si>
    <t>appel téléphonique</t>
  </si>
  <si>
    <t>appels</t>
  </si>
  <si>
    <t>appel</t>
  </si>
  <si>
    <t>3.3 Consultations postopératoires</t>
  </si>
  <si>
    <t>consultation postopératoire</t>
  </si>
  <si>
    <t>4.1 Encadrement</t>
  </si>
  <si>
    <t>Coûts de 1.2, 1.3, 1.4</t>
  </si>
  <si>
    <t>coût</t>
  </si>
  <si>
    <t>du coût</t>
  </si>
  <si>
    <t xml:space="preserve">4.2 Utilisation de la salle d’opération </t>
  </si>
  <si>
    <t>heure d'utilisation</t>
  </si>
  <si>
    <t>4.3 Utilisation de la salle de réveil</t>
  </si>
  <si>
    <t>Activité réelle de mars</t>
  </si>
  <si>
    <t>Chirurgie oculaire</t>
  </si>
  <si>
    <t>Prothèses de hanche</t>
  </si>
  <si>
    <t>Étude comparative des coûts</t>
  </si>
  <si>
    <t>Par intervention</t>
  </si>
  <si>
    <t>Coût d'unité d'œuvre traditionnel</t>
  </si>
  <si>
    <t>Coûts volumiques (1.1 à 1.4)</t>
  </si>
  <si>
    <t>Coût des séries (2.1 à 4.3)</t>
  </si>
  <si>
    <t>4.53</t>
  </si>
  <si>
    <t>Cette feuille est une copie de la feuille 4.52 avec l'ajout de données modifiées.</t>
  </si>
  <si>
    <t>Chirurgie oculaire (1ère version)</t>
  </si>
  <si>
    <t>Chirurgie oculaire (modifiée)</t>
  </si>
  <si>
    <t>4.54</t>
  </si>
  <si>
    <t>Activités</t>
  </si>
  <si>
    <t>Coût de l'activité d'un mois normal</t>
  </si>
  <si>
    <t>Volume normal d'activité</t>
  </si>
  <si>
    <t>1.1 Ventes à la commission</t>
  </si>
  <si>
    <t>montant des ventes</t>
  </si>
  <si>
    <t>ventes</t>
  </si>
  <si>
    <t>des ventes</t>
  </si>
  <si>
    <t>2.1 Traitement des achats</t>
  </si>
  <si>
    <t>commande fournisseur</t>
  </si>
  <si>
    <t>3.1 Publicité pour les articles</t>
  </si>
  <si>
    <t>3.2 Comptabilité des stocks</t>
  </si>
  <si>
    <t>4.1 Réception des retours clients</t>
  </si>
  <si>
    <t>retour</t>
  </si>
  <si>
    <t>retours</t>
  </si>
  <si>
    <t>5.1 Encadrement des vendeurs</t>
  </si>
  <si>
    <t>Coût de l'activité 1,1</t>
  </si>
  <si>
    <t>coût des ventes</t>
  </si>
  <si>
    <t>du coût des ventes</t>
  </si>
  <si>
    <t>5.2 Utilisation du bâtiment</t>
  </si>
  <si>
    <t>m² de surface de vente</t>
  </si>
  <si>
    <t>Activité réelle</t>
  </si>
  <si>
    <t>Raquettes de tennis</t>
  </si>
  <si>
    <t>Cannes à pêche</t>
  </si>
  <si>
    <t>de ventes</t>
  </si>
</sst>
</file>

<file path=xl/styles.xml><?xml version="1.0" encoding="utf-8"?>
<styleSheet xmlns="http://schemas.openxmlformats.org/spreadsheetml/2006/main">
  <numFmts count="10">
    <numFmt numFmtId="164" formatCode="#,##0\ &quot;€&quot;;[Red]\-#,##0\ &quot;€&quot;"/>
    <numFmt numFmtId="166" formatCode="_-* #,##0\ &quot;€&quot;_-;\-* #,##0\ &quot;€&quot;_-;_-* &quot;-&quot;\ &quot;€&quot;_-;_-@_-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(* #,##0_);_(* \(#,##0\);_(* &quot;-&quot;??_);_(@_)"/>
    <numFmt numFmtId="174" formatCode="0.0%"/>
    <numFmt numFmtId="175" formatCode="_(&quot;$&quot;* #,##0.0000_);_(&quot;$&quot;* \(#,##0.0000\);_(&quot;$&quot;* &quot;-&quot;??_);_(@_)"/>
    <numFmt numFmtId="176" formatCode="#,##0\ &quot;€&quot;"/>
    <numFmt numFmtId="177" formatCode="#,##0.00\ &quot;€&quot;"/>
    <numFmt numFmtId="179" formatCode="#,##0.0000\ &quot;€&quot;"/>
  </numFmts>
  <fonts count="7">
    <font>
      <sz val="10"/>
      <name val="Arial"/>
    </font>
    <font>
      <sz val="10"/>
      <name val="Arial"/>
    </font>
    <font>
      <sz val="16"/>
      <name val="Arial Narrow"/>
      <family val="2"/>
    </font>
    <font>
      <sz val="8"/>
      <name val="Verdana"/>
    </font>
    <font>
      <sz val="16"/>
      <color indexed="9"/>
      <name val="Arial Narrow"/>
      <family val="2"/>
    </font>
    <font>
      <b/>
      <sz val="16"/>
      <name val="Arial Narrow"/>
      <family val="2"/>
    </font>
    <font>
      <u/>
      <sz val="10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2" fillId="0" borderId="0" xfId="0" applyFont="1"/>
    <xf numFmtId="176" fontId="2" fillId="0" borderId="0" xfId="0" applyNumberFormat="1" applyFont="1" applyBorder="1"/>
    <xf numFmtId="0" fontId="4" fillId="2" borderId="0" xfId="0" applyFont="1" applyFill="1"/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wrapText="1"/>
    </xf>
    <xf numFmtId="0" fontId="2" fillId="3" borderId="1" xfId="0" applyFont="1" applyFill="1" applyBorder="1"/>
    <xf numFmtId="176" fontId="2" fillId="3" borderId="1" xfId="2" applyNumberFormat="1" applyFont="1" applyFill="1" applyBorder="1"/>
    <xf numFmtId="172" fontId="2" fillId="3" borderId="1" xfId="1" applyNumberFormat="1" applyFont="1" applyFill="1" applyBorder="1"/>
    <xf numFmtId="177" fontId="2" fillId="0" borderId="1" xfId="2" applyNumberFormat="1" applyFont="1" applyBorder="1"/>
    <xf numFmtId="0" fontId="2" fillId="0" borderId="1" xfId="0" applyFont="1" applyBorder="1"/>
    <xf numFmtId="176" fontId="2" fillId="3" borderId="1" xfId="1" applyNumberFormat="1" applyFont="1" applyFill="1" applyBorder="1"/>
    <xf numFmtId="177" fontId="2" fillId="0" borderId="1" xfId="1" applyNumberFormat="1" applyFont="1" applyBorder="1"/>
    <xf numFmtId="9" fontId="2" fillId="0" borderId="1" xfId="3" applyFont="1" applyBorder="1"/>
    <xf numFmtId="0" fontId="4" fillId="2" borderId="0" xfId="0" applyFont="1" applyFill="1" applyAlignment="1">
      <alignment horizontal="center"/>
    </xf>
    <xf numFmtId="9" fontId="2" fillId="0" borderId="0" xfId="3" applyFont="1"/>
    <xf numFmtId="172" fontId="4" fillId="2" borderId="0" xfId="1" applyNumberFormat="1" applyFont="1" applyFill="1"/>
    <xf numFmtId="0" fontId="5" fillId="0" borderId="0" xfId="0" applyFont="1" applyFill="1"/>
    <xf numFmtId="172" fontId="2" fillId="0" borderId="0" xfId="1" applyNumberFormat="1" applyFont="1" applyFill="1"/>
    <xf numFmtId="0" fontId="2" fillId="0" borderId="0" xfId="0" applyFont="1" applyFill="1"/>
    <xf numFmtId="0" fontId="2" fillId="2" borderId="0" xfId="0" applyFont="1" applyFill="1"/>
    <xf numFmtId="0" fontId="2" fillId="0" borderId="1" xfId="0" applyFont="1" applyFill="1" applyBorder="1"/>
    <xf numFmtId="176" fontId="2" fillId="0" borderId="1" xfId="2" applyNumberFormat="1" applyFont="1" applyBorder="1"/>
    <xf numFmtId="176" fontId="2" fillId="0" borderId="1" xfId="0" applyNumberFormat="1" applyFont="1" applyBorder="1"/>
    <xf numFmtId="176" fontId="2" fillId="0" borderId="1" xfId="1" applyNumberFormat="1" applyFont="1" applyBorder="1"/>
    <xf numFmtId="176" fontId="2" fillId="0" borderId="2" xfId="1" applyNumberFormat="1" applyFont="1" applyBorder="1"/>
    <xf numFmtId="0" fontId="2" fillId="0" borderId="3" xfId="0" applyFont="1" applyBorder="1"/>
    <xf numFmtId="176" fontId="2" fillId="0" borderId="3" xfId="0" applyNumberFormat="1" applyFont="1" applyBorder="1"/>
    <xf numFmtId="0" fontId="2" fillId="0" borderId="4" xfId="0" applyFont="1" applyBorder="1"/>
    <xf numFmtId="179" fontId="2" fillId="0" borderId="4" xfId="1" applyNumberFormat="1" applyFont="1" applyBorder="1"/>
    <xf numFmtId="175" fontId="2" fillId="0" borderId="0" xfId="2" applyNumberFormat="1" applyFont="1" applyBorder="1"/>
    <xf numFmtId="0" fontId="2" fillId="0" borderId="0" xfId="0" applyFont="1" applyBorder="1"/>
    <xf numFmtId="177" fontId="2" fillId="3" borderId="1" xfId="2" applyNumberFormat="1" applyFont="1" applyFill="1" applyBorder="1"/>
    <xf numFmtId="0" fontId="2" fillId="0" borderId="2" xfId="0" applyFont="1" applyBorder="1"/>
    <xf numFmtId="0" fontId="5" fillId="0" borderId="0" xfId="0" applyFont="1"/>
    <xf numFmtId="164" fontId="2" fillId="0" borderId="1" xfId="2" applyNumberFormat="1" applyFont="1" applyBorder="1"/>
    <xf numFmtId="164" fontId="2" fillId="0" borderId="2" xfId="0" applyNumberFormat="1" applyFont="1" applyBorder="1"/>
    <xf numFmtId="0" fontId="2" fillId="0" borderId="5" xfId="0" applyFont="1" applyBorder="1"/>
    <xf numFmtId="164" fontId="2" fillId="0" borderId="5" xfId="0" applyNumberFormat="1" applyFont="1" applyBorder="1"/>
    <xf numFmtId="0" fontId="6" fillId="0" borderId="0" xfId="4" applyAlignment="1" applyProtection="1"/>
    <xf numFmtId="172" fontId="2" fillId="4" borderId="1" xfId="1" applyNumberFormat="1" applyFont="1" applyFill="1" applyBorder="1"/>
    <xf numFmtId="176" fontId="2" fillId="4" borderId="1" xfId="1" applyNumberFormat="1" applyFont="1" applyFill="1" applyBorder="1"/>
    <xf numFmtId="176" fontId="2" fillId="0" borderId="1" xfId="1" applyNumberFormat="1" applyFont="1" applyFill="1" applyBorder="1"/>
    <xf numFmtId="2" fontId="2" fillId="0" borderId="0" xfId="0" applyNumberFormat="1" applyFont="1"/>
    <xf numFmtId="0" fontId="2" fillId="3" borderId="0" xfId="0" applyFont="1" applyFill="1"/>
    <xf numFmtId="176" fontId="2" fillId="0" borderId="1" xfId="2" applyNumberFormat="1" applyFont="1" applyFill="1" applyBorder="1"/>
    <xf numFmtId="0" fontId="4" fillId="2" borderId="1" xfId="0" applyFont="1" applyFill="1" applyBorder="1"/>
    <xf numFmtId="0" fontId="2" fillId="0" borderId="0" xfId="0" applyFont="1" applyFill="1" applyAlignment="1">
      <alignment horizontal="center"/>
    </xf>
    <xf numFmtId="0" fontId="2" fillId="2" borderId="1" xfId="0" applyFont="1" applyFill="1" applyBorder="1"/>
    <xf numFmtId="0" fontId="4" fillId="2" borderId="0" xfId="0" applyFont="1" applyFill="1" applyAlignment="1">
      <alignment horizontal="right"/>
    </xf>
    <xf numFmtId="176" fontId="2" fillId="0" borderId="4" xfId="2" applyNumberFormat="1" applyFont="1" applyBorder="1"/>
    <xf numFmtId="176" fontId="2" fillId="0" borderId="4" xfId="0" applyNumberFormat="1" applyFont="1" applyBorder="1"/>
    <xf numFmtId="170" fontId="2" fillId="3" borderId="1" xfId="2" applyFont="1" applyFill="1" applyBorder="1"/>
    <xf numFmtId="176" fontId="2" fillId="0" borderId="0" xfId="0" applyNumberFormat="1" applyFont="1"/>
    <xf numFmtId="176" fontId="2" fillId="0" borderId="2" xfId="0" applyNumberFormat="1" applyFont="1" applyBorder="1"/>
    <xf numFmtId="0" fontId="2" fillId="5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172" fontId="2" fillId="0" borderId="1" xfId="0" applyNumberFormat="1" applyFont="1" applyFill="1" applyBorder="1"/>
    <xf numFmtId="0" fontId="2" fillId="5" borderId="1" xfId="0" applyFont="1" applyFill="1" applyBorder="1"/>
    <xf numFmtId="0" fontId="2" fillId="2" borderId="1" xfId="0" applyFont="1" applyFill="1" applyBorder="1" applyAlignment="1">
      <alignment wrapText="1"/>
    </xf>
    <xf numFmtId="176" fontId="2" fillId="0" borderId="0" xfId="2" applyNumberFormat="1" applyFont="1" applyBorder="1"/>
    <xf numFmtId="176" fontId="4" fillId="2" borderId="0" xfId="0" applyNumberFormat="1" applyFont="1" applyFill="1" applyAlignment="1">
      <alignment horizontal="center"/>
    </xf>
    <xf numFmtId="176" fontId="4" fillId="2" borderId="0" xfId="0" applyNumberFormat="1" applyFont="1" applyFill="1" applyAlignment="1">
      <alignment horizontal="center" wrapText="1"/>
    </xf>
    <xf numFmtId="0" fontId="4" fillId="0" borderId="0" xfId="0" applyFont="1" applyFill="1"/>
    <xf numFmtId="166" fontId="2" fillId="3" borderId="1" xfId="2" applyNumberFormat="1" applyFont="1" applyFill="1" applyBorder="1"/>
    <xf numFmtId="166" fontId="2" fillId="3" borderId="1" xfId="1" applyNumberFormat="1" applyFont="1" applyFill="1" applyBorder="1"/>
    <xf numFmtId="174" fontId="2" fillId="0" borderId="1" xfId="3" applyNumberFormat="1" applyFont="1" applyBorder="1"/>
    <xf numFmtId="0" fontId="2" fillId="3" borderId="1" xfId="0" applyFont="1" applyFill="1" applyBorder="1" applyAlignment="1">
      <alignment horizontal="right"/>
    </xf>
    <xf numFmtId="171" fontId="2" fillId="3" borderId="1" xfId="1" applyNumberFormat="1" applyFont="1" applyFill="1" applyBorder="1"/>
    <xf numFmtId="177" fontId="2" fillId="0" borderId="3" xfId="0" applyNumberFormat="1" applyFont="1" applyBorder="1"/>
    <xf numFmtId="177" fontId="2" fillId="0" borderId="4" xfId="2" applyNumberFormat="1" applyFont="1" applyBorder="1"/>
    <xf numFmtId="177" fontId="2" fillId="0" borderId="4" xfId="0" applyNumberFormat="1" applyFont="1" applyBorder="1"/>
    <xf numFmtId="177" fontId="2" fillId="0" borderId="1" xfId="2" applyNumberFormat="1" applyFont="1" applyFill="1" applyBorder="1"/>
    <xf numFmtId="177" fontId="2" fillId="0" borderId="0" xfId="0" applyNumberFormat="1" applyFont="1"/>
    <xf numFmtId="177" fontId="4" fillId="2" borderId="0" xfId="0" applyNumberFormat="1" applyFont="1" applyFill="1" applyAlignment="1">
      <alignment horizontal="center"/>
    </xf>
    <xf numFmtId="177" fontId="2" fillId="0" borderId="1" xfId="0" applyNumberFormat="1" applyFont="1" applyFill="1" applyBorder="1" applyAlignment="1">
      <alignment horizontal="right"/>
    </xf>
    <xf numFmtId="177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77" fontId="2" fillId="0" borderId="2" xfId="1" applyNumberFormat="1" applyFont="1" applyBorder="1"/>
    <xf numFmtId="177" fontId="2" fillId="0" borderId="2" xfId="0" applyNumberFormat="1" applyFont="1" applyBorder="1"/>
    <xf numFmtId="0" fontId="2" fillId="0" borderId="7" xfId="0" applyFont="1" applyBorder="1"/>
    <xf numFmtId="177" fontId="2" fillId="0" borderId="7" xfId="2" applyNumberFormat="1" applyFont="1" applyBorder="1"/>
    <xf numFmtId="177" fontId="2" fillId="0" borderId="7" xfId="0" applyNumberFormat="1" applyFont="1" applyBorder="1"/>
    <xf numFmtId="172" fontId="2" fillId="0" borderId="7" xfId="1" applyNumberFormat="1" applyFont="1" applyBorder="1"/>
    <xf numFmtId="176" fontId="2" fillId="0" borderId="0" xfId="0" applyNumberFormat="1" applyFont="1" applyBorder="1" applyAlignment="1">
      <alignment wrapText="1"/>
    </xf>
    <xf numFmtId="176" fontId="2" fillId="5" borderId="1" xfId="2" applyNumberFormat="1" applyFont="1" applyFill="1" applyBorder="1"/>
    <xf numFmtId="172" fontId="2" fillId="5" borderId="1" xfId="1" applyNumberFormat="1" applyFont="1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4" fillId="2" borderId="6" xfId="0" applyFont="1" applyFill="1" applyBorder="1" applyAlignment="1">
      <alignment horizontal="right"/>
    </xf>
    <xf numFmtId="0" fontId="2" fillId="0" borderId="6" xfId="0" applyFont="1" applyBorder="1" applyAlignment="1">
      <alignment horizontal="right"/>
    </xf>
    <xf numFmtId="177" fontId="4" fillId="2" borderId="6" xfId="0" applyNumberFormat="1" applyFont="1" applyFill="1" applyBorder="1" applyAlignment="1">
      <alignment horizontal="right"/>
    </xf>
  </cellXfs>
  <cellStyles count="5">
    <cellStyle name="Lien hypertexte" xfId="4" builtinId="8"/>
    <cellStyle name="Milliers" xfId="1" builtinId="3"/>
    <cellStyle name="Monétaire" xfId="2" builtinId="4"/>
    <cellStyle name="Normal" xfId="0" builtinId="0"/>
    <cellStyle name="Pourcentage" xfId="3" builtinId="5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H53"/>
  <sheetViews>
    <sheetView tabSelected="1" workbookViewId="0">
      <selection activeCell="A51" sqref="A51"/>
    </sheetView>
  </sheetViews>
  <sheetFormatPr baseColWidth="10" defaultColWidth="8" defaultRowHeight="19"/>
  <cols>
    <col min="1" max="1" width="52.1640625" style="1" customWidth="1"/>
    <col min="2" max="2" width="20.83203125" style="1" customWidth="1"/>
    <col min="3" max="3" width="19.33203125" style="1" customWidth="1"/>
    <col min="4" max="4" width="16.33203125" style="1" customWidth="1"/>
    <col min="5" max="5" width="19.5" style="1" customWidth="1"/>
    <col min="6" max="6" width="16.6640625" style="1" customWidth="1"/>
    <col min="7" max="7" width="13.83203125" style="1" customWidth="1"/>
    <col min="8" max="16384" width="8" style="1"/>
  </cols>
  <sheetData>
    <row r="1" spans="1:8">
      <c r="A1" s="1" t="s">
        <v>5</v>
      </c>
      <c r="B1" s="2"/>
    </row>
    <row r="2" spans="1:8" ht="38">
      <c r="A2" s="3" t="s">
        <v>7</v>
      </c>
      <c r="B2" s="4" t="s">
        <v>8</v>
      </c>
      <c r="C2" s="4" t="s">
        <v>9</v>
      </c>
      <c r="D2" s="4" t="s">
        <v>10</v>
      </c>
      <c r="E2" s="5"/>
      <c r="F2" s="4" t="s">
        <v>11</v>
      </c>
      <c r="G2" s="3" t="s">
        <v>12</v>
      </c>
      <c r="H2" s="3"/>
    </row>
    <row r="3" spans="1:8">
      <c r="A3" s="6" t="s">
        <v>13</v>
      </c>
      <c r="B3" s="6" t="s">
        <v>14</v>
      </c>
      <c r="C3" s="7">
        <v>50000</v>
      </c>
      <c r="D3" s="8">
        <v>1000000</v>
      </c>
      <c r="E3" s="6" t="s">
        <v>15</v>
      </c>
      <c r="F3" s="9"/>
      <c r="G3" s="10" t="s">
        <v>16</v>
      </c>
    </row>
    <row r="4" spans="1:8">
      <c r="A4" s="6" t="s">
        <v>17</v>
      </c>
      <c r="B4" s="6" t="s">
        <v>18</v>
      </c>
      <c r="C4" s="11">
        <v>20000</v>
      </c>
      <c r="D4" s="8">
        <v>2000</v>
      </c>
      <c r="E4" s="6" t="s">
        <v>19</v>
      </c>
      <c r="F4" s="12"/>
      <c r="G4" s="10" t="s">
        <v>20</v>
      </c>
    </row>
    <row r="5" spans="1:8">
      <c r="A5" s="6" t="s">
        <v>21</v>
      </c>
      <c r="B5" s="6" t="str">
        <f>B3</f>
        <v>quantité produite</v>
      </c>
      <c r="C5" s="11">
        <v>80000</v>
      </c>
      <c r="D5" s="8">
        <v>800000</v>
      </c>
      <c r="E5" s="6" t="str">
        <f>E3</f>
        <v>unités</v>
      </c>
      <c r="F5" s="12"/>
      <c r="G5" s="10" t="str">
        <f>G3</f>
        <v>unité</v>
      </c>
    </row>
    <row r="6" spans="1:8">
      <c r="A6" s="6" t="s">
        <v>22</v>
      </c>
      <c r="B6" s="6" t="str">
        <f>B4</f>
        <v>heures de MOD</v>
      </c>
      <c r="C6" s="11">
        <v>40000</v>
      </c>
      <c r="D6" s="8">
        <v>2000</v>
      </c>
      <c r="E6" s="6" t="str">
        <f>E4</f>
        <v>heures</v>
      </c>
      <c r="F6" s="12"/>
      <c r="G6" s="10" t="str">
        <f>G4</f>
        <v>heure</v>
      </c>
    </row>
    <row r="7" spans="1:8">
      <c r="A7" s="6" t="s">
        <v>23</v>
      </c>
      <c r="B7" s="6" t="s">
        <v>24</v>
      </c>
      <c r="C7" s="11">
        <v>30000</v>
      </c>
      <c r="D7" s="8">
        <v>100</v>
      </c>
      <c r="E7" s="6" t="str">
        <f>B7</f>
        <v>séries</v>
      </c>
      <c r="F7" s="12"/>
      <c r="G7" s="10" t="s">
        <v>25</v>
      </c>
    </row>
    <row r="8" spans="1:8">
      <c r="A8" s="6" t="s">
        <v>26</v>
      </c>
      <c r="B8" s="6" t="s">
        <v>27</v>
      </c>
      <c r="C8" s="11">
        <v>100000</v>
      </c>
      <c r="D8" s="8">
        <v>100</v>
      </c>
      <c r="E8" s="6" t="s">
        <v>27</v>
      </c>
      <c r="F8" s="12"/>
      <c r="G8" s="10" t="s">
        <v>28</v>
      </c>
    </row>
    <row r="9" spans="1:8">
      <c r="A9" s="6" t="s">
        <v>29</v>
      </c>
      <c r="B9" s="6" t="s">
        <v>30</v>
      </c>
      <c r="C9" s="11">
        <v>20000</v>
      </c>
      <c r="D9" s="8">
        <v>2</v>
      </c>
      <c r="E9" s="6" t="str">
        <f>B9</f>
        <v>modèles</v>
      </c>
      <c r="F9" s="12"/>
      <c r="G9" s="10" t="s">
        <v>31</v>
      </c>
    </row>
    <row r="10" spans="1:8">
      <c r="A10" s="6" t="s">
        <v>32</v>
      </c>
      <c r="B10" s="6" t="s">
        <v>33</v>
      </c>
      <c r="C10" s="11">
        <v>40000</v>
      </c>
      <c r="D10" s="8">
        <v>2000</v>
      </c>
      <c r="E10" s="6" t="str">
        <f>B10</f>
        <v>commandes</v>
      </c>
      <c r="F10" s="12"/>
      <c r="G10" s="10" t="s">
        <v>34</v>
      </c>
    </row>
    <row r="11" spans="1:8">
      <c r="A11" s="6" t="s">
        <v>35</v>
      </c>
      <c r="B11" s="6" t="s">
        <v>36</v>
      </c>
      <c r="C11" s="11">
        <v>20000</v>
      </c>
      <c r="D11" s="8">
        <v>1000</v>
      </c>
      <c r="E11" s="6" t="str">
        <f>B11</f>
        <v>réclamations</v>
      </c>
      <c r="F11" s="12"/>
      <c r="G11" s="10" t="s">
        <v>37</v>
      </c>
    </row>
    <row r="12" spans="1:8">
      <c r="A12" s="6" t="s">
        <v>38</v>
      </c>
      <c r="B12" s="6" t="s">
        <v>39</v>
      </c>
      <c r="C12" s="11">
        <v>12000</v>
      </c>
      <c r="D12" s="11">
        <v>60000</v>
      </c>
      <c r="E12" s="6" t="str">
        <f>B12</f>
        <v>coût de la MOD</v>
      </c>
      <c r="F12" s="13"/>
      <c r="G12" s="10" t="str">
        <f>E12</f>
        <v>coût de la MOD</v>
      </c>
    </row>
    <row r="13" spans="1:8">
      <c r="A13" s="6" t="s">
        <v>40</v>
      </c>
      <c r="B13" s="6" t="s">
        <v>41</v>
      </c>
      <c r="C13" s="11">
        <v>40000</v>
      </c>
      <c r="D13" s="8">
        <v>10000</v>
      </c>
      <c r="E13" s="6" t="str">
        <f>B13</f>
        <v>m²</v>
      </c>
      <c r="F13" s="12"/>
      <c r="G13" s="10" t="str">
        <f>E13</f>
        <v>m²</v>
      </c>
    </row>
    <row r="14" spans="1:8">
      <c r="A14" s="3" t="s">
        <v>42</v>
      </c>
      <c r="B14" s="14" t="s">
        <v>43</v>
      </c>
      <c r="C14" s="14"/>
      <c r="D14" s="14" t="s">
        <v>44</v>
      </c>
      <c r="E14" s="3"/>
    </row>
    <row r="15" spans="1:8">
      <c r="A15" s="6" t="s">
        <v>45</v>
      </c>
      <c r="B15" s="8">
        <v>800000</v>
      </c>
      <c r="C15" s="6" t="str">
        <f>E5</f>
        <v>unités</v>
      </c>
      <c r="D15" s="8">
        <v>900000</v>
      </c>
      <c r="E15" s="6" t="str">
        <f>E5</f>
        <v>unités</v>
      </c>
    </row>
    <row r="16" spans="1:8">
      <c r="A16" s="6" t="s">
        <v>46</v>
      </c>
      <c r="B16" s="8">
        <v>1600</v>
      </c>
      <c r="C16" s="6" t="str">
        <f t="shared" ref="C16:C23" si="0">E6</f>
        <v>heures</v>
      </c>
      <c r="D16" s="8">
        <v>2100</v>
      </c>
      <c r="E16" s="6" t="str">
        <f t="shared" ref="E16:E23" si="1">E6</f>
        <v>heures</v>
      </c>
    </row>
    <row r="17" spans="1:7">
      <c r="A17" s="6" t="str">
        <f>A7</f>
        <v>2.1 Contrôle de qualité</v>
      </c>
      <c r="B17" s="8">
        <v>50</v>
      </c>
      <c r="C17" s="6" t="str">
        <f t="shared" si="0"/>
        <v>séries</v>
      </c>
      <c r="D17" s="8">
        <v>40</v>
      </c>
      <c r="E17" s="6" t="str">
        <f t="shared" si="1"/>
        <v>séries</v>
      </c>
    </row>
    <row r="18" spans="1:7">
      <c r="A18" s="6" t="str">
        <f t="shared" ref="A18:A23" si="2">A8</f>
        <v>3.1 Publicité pour les modèles</v>
      </c>
      <c r="B18" s="8">
        <v>50</v>
      </c>
      <c r="C18" s="6" t="str">
        <f t="shared" si="0"/>
        <v>promotions</v>
      </c>
      <c r="D18" s="8">
        <v>40</v>
      </c>
      <c r="E18" s="6" t="str">
        <f t="shared" si="1"/>
        <v>promotions</v>
      </c>
      <c r="G18" s="15"/>
    </row>
    <row r="19" spans="1:7">
      <c r="A19" s="6" t="str">
        <f t="shared" si="2"/>
        <v>3.2 Enregistrement des modèles</v>
      </c>
      <c r="B19" s="8">
        <v>1</v>
      </c>
      <c r="C19" s="6" t="str">
        <f t="shared" si="0"/>
        <v>modèles</v>
      </c>
      <c r="D19" s="8">
        <v>1</v>
      </c>
      <c r="E19" s="6" t="str">
        <f t="shared" si="1"/>
        <v>modèles</v>
      </c>
    </row>
    <row r="20" spans="1:7">
      <c r="A20" s="6" t="str">
        <f t="shared" si="2"/>
        <v>4.1 Commandes clients</v>
      </c>
      <c r="B20" s="8">
        <v>800</v>
      </c>
      <c r="C20" s="6" t="str">
        <f t="shared" si="0"/>
        <v>commandes</v>
      </c>
      <c r="D20" s="8">
        <v>900</v>
      </c>
      <c r="E20" s="6" t="str">
        <f t="shared" si="1"/>
        <v>commandes</v>
      </c>
    </row>
    <row r="21" spans="1:7">
      <c r="A21" s="6" t="str">
        <f t="shared" si="2"/>
        <v>4.2 Traitement des réclamations</v>
      </c>
      <c r="B21" s="8">
        <v>600</v>
      </c>
      <c r="C21" s="6" t="str">
        <f t="shared" si="0"/>
        <v>réclamations</v>
      </c>
      <c r="D21" s="8">
        <v>300</v>
      </c>
      <c r="E21" s="6" t="str">
        <f t="shared" si="1"/>
        <v>réclamations</v>
      </c>
    </row>
    <row r="22" spans="1:7">
      <c r="A22" s="6" t="str">
        <f t="shared" si="2"/>
        <v>5.1 Personnel de maîtrise</v>
      </c>
      <c r="B22" s="11">
        <v>16000</v>
      </c>
      <c r="C22" s="11" t="str">
        <f t="shared" si="0"/>
        <v>coût de la MOD</v>
      </c>
      <c r="D22" s="11">
        <v>42000</v>
      </c>
      <c r="E22" s="6" t="str">
        <f t="shared" si="1"/>
        <v>coût de la MOD</v>
      </c>
    </row>
    <row r="23" spans="1:7">
      <c r="A23" s="6" t="str">
        <f t="shared" si="2"/>
        <v>5.2 Occupation du bâtiment</v>
      </c>
      <c r="B23" s="8">
        <v>6000</v>
      </c>
      <c r="C23" s="6" t="str">
        <f t="shared" si="0"/>
        <v>m²</v>
      </c>
      <c r="D23" s="8">
        <v>3000</v>
      </c>
      <c r="E23" s="6" t="str">
        <f t="shared" si="1"/>
        <v>m²</v>
      </c>
    </row>
    <row r="24" spans="1:7">
      <c r="A24" s="3" t="s">
        <v>47</v>
      </c>
      <c r="B24" s="16"/>
      <c r="C24" s="3"/>
      <c r="D24" s="16"/>
      <c r="E24" s="3"/>
    </row>
    <row r="25" spans="1:7">
      <c r="A25" s="17" t="s">
        <v>48</v>
      </c>
      <c r="B25" s="18"/>
      <c r="C25" s="19"/>
      <c r="D25" s="18"/>
      <c r="E25" s="19"/>
    </row>
    <row r="26" spans="1:7">
      <c r="A26" s="20"/>
      <c r="B26" s="14" t="str">
        <f>B14</f>
        <v>Produit A</v>
      </c>
      <c r="C26" s="14"/>
      <c r="D26" s="14" t="str">
        <f>D14</f>
        <v>Produit B</v>
      </c>
      <c r="E26" s="14" t="s">
        <v>49</v>
      </c>
    </row>
    <row r="27" spans="1:7">
      <c r="A27" s="21" t="str">
        <f>A15</f>
        <v>1.1 et 1.3 Matières premières</v>
      </c>
      <c r="B27" s="22"/>
      <c r="C27" s="22"/>
      <c r="D27" s="22"/>
      <c r="E27" s="23"/>
    </row>
    <row r="28" spans="1:7">
      <c r="A28" s="21" t="str">
        <f t="shared" ref="A28:A35" si="3">A16</f>
        <v>1.2 et 1.4 Main-d'œuvre directe</v>
      </c>
      <c r="B28" s="24"/>
      <c r="C28" s="24"/>
      <c r="D28" s="24"/>
      <c r="E28" s="24"/>
    </row>
    <row r="29" spans="1:7">
      <c r="A29" s="21" t="str">
        <f t="shared" si="3"/>
        <v>2.1 Contrôle de qualité</v>
      </c>
      <c r="B29" s="24"/>
      <c r="C29" s="24"/>
      <c r="D29" s="24"/>
      <c r="E29" s="24"/>
    </row>
    <row r="30" spans="1:7">
      <c r="A30" s="21" t="str">
        <f t="shared" si="3"/>
        <v>3.1 Publicité pour les modèles</v>
      </c>
      <c r="B30" s="24"/>
      <c r="C30" s="24"/>
      <c r="D30" s="24"/>
      <c r="E30" s="24"/>
    </row>
    <row r="31" spans="1:7">
      <c r="A31" s="21" t="str">
        <f t="shared" si="3"/>
        <v>3.2 Enregistrement des modèles</v>
      </c>
      <c r="B31" s="24"/>
      <c r="C31" s="24"/>
      <c r="D31" s="24"/>
      <c r="E31" s="24"/>
    </row>
    <row r="32" spans="1:7">
      <c r="A32" s="21" t="str">
        <f t="shared" si="3"/>
        <v>4.1 Commandes clients</v>
      </c>
      <c r="B32" s="24"/>
      <c r="C32" s="24"/>
      <c r="D32" s="24"/>
      <c r="E32" s="24"/>
    </row>
    <row r="33" spans="1:5">
      <c r="A33" s="21" t="str">
        <f t="shared" si="3"/>
        <v>4.2 Traitement des réclamations</v>
      </c>
      <c r="B33" s="24"/>
      <c r="C33" s="24"/>
      <c r="D33" s="24"/>
      <c r="E33" s="24"/>
    </row>
    <row r="34" spans="1:5">
      <c r="A34" s="21" t="str">
        <f t="shared" si="3"/>
        <v>5.1 Personnel de maîtrise</v>
      </c>
      <c r="B34" s="24"/>
      <c r="C34" s="24"/>
      <c r="D34" s="24"/>
      <c r="E34" s="24"/>
    </row>
    <row r="35" spans="1:5" ht="20" thickBot="1">
      <c r="A35" s="21" t="str">
        <f t="shared" si="3"/>
        <v>5.2 Occupation du bâtiment</v>
      </c>
      <c r="B35" s="25"/>
      <c r="C35" s="25"/>
      <c r="D35" s="25"/>
      <c r="E35" s="25"/>
    </row>
    <row r="36" spans="1:5">
      <c r="A36" s="26" t="s">
        <v>50</v>
      </c>
      <c r="B36" s="27">
        <f>SUM(B27:B35)</f>
        <v>0</v>
      </c>
      <c r="C36" s="27"/>
      <c r="D36" s="27">
        <f>SUM(D27:D35)</f>
        <v>0</v>
      </c>
      <c r="E36" s="27">
        <f t="shared" ref="E36" si="4">SUM(B36:D36)</f>
        <v>0</v>
      </c>
    </row>
    <row r="37" spans="1:5" ht="20" thickBot="1">
      <c r="A37" s="28" t="s">
        <v>51</v>
      </c>
      <c r="B37" s="29">
        <f>B36/B15</f>
        <v>0</v>
      </c>
      <c r="C37" s="28"/>
      <c r="D37" s="29">
        <f>D36/D15</f>
        <v>0</v>
      </c>
      <c r="E37" s="28"/>
    </row>
    <row r="38" spans="1:5">
      <c r="A38" s="17" t="s">
        <v>52</v>
      </c>
      <c r="B38" s="30"/>
      <c r="C38" s="31"/>
      <c r="D38" s="30"/>
    </row>
    <row r="39" spans="1:5" ht="42" customHeight="1">
      <c r="A39" s="3"/>
      <c r="B39" s="14" t="s">
        <v>53</v>
      </c>
      <c r="C39" s="4" t="s">
        <v>54</v>
      </c>
      <c r="D39" s="14"/>
      <c r="E39" s="3"/>
    </row>
    <row r="40" spans="1:5">
      <c r="A40" s="6" t="s">
        <v>55</v>
      </c>
      <c r="B40" s="32">
        <v>0.1</v>
      </c>
      <c r="C40" s="32">
        <v>20</v>
      </c>
    </row>
    <row r="41" spans="1:5">
      <c r="A41" s="3"/>
      <c r="B41" s="14" t="str">
        <f>B26</f>
        <v>Produit A</v>
      </c>
      <c r="C41" s="14"/>
      <c r="D41" s="14" t="str">
        <f>D26</f>
        <v>Produit B</v>
      </c>
      <c r="E41" s="14" t="s">
        <v>49</v>
      </c>
    </row>
    <row r="42" spans="1:5">
      <c r="A42" s="10" t="s">
        <v>56</v>
      </c>
      <c r="B42" s="24"/>
      <c r="C42" s="24"/>
      <c r="D42" s="24"/>
      <c r="E42" s="24"/>
    </row>
    <row r="43" spans="1:5">
      <c r="A43" s="10" t="s">
        <v>57</v>
      </c>
      <c r="B43" s="24"/>
      <c r="C43" s="24"/>
      <c r="D43" s="24"/>
      <c r="E43" s="24"/>
    </row>
    <row r="44" spans="1:5" ht="20" thickBot="1">
      <c r="A44" s="33" t="s">
        <v>58</v>
      </c>
      <c r="B44" s="25"/>
      <c r="C44" s="25"/>
      <c r="D44" s="25"/>
      <c r="E44" s="25"/>
    </row>
    <row r="45" spans="1:5">
      <c r="A45" s="26" t="str">
        <f>A36</f>
        <v>Coût total</v>
      </c>
      <c r="B45" s="27"/>
      <c r="C45" s="27"/>
      <c r="D45" s="27"/>
      <c r="E45" s="27">
        <f>SUM(B45:D45)</f>
        <v>0</v>
      </c>
    </row>
    <row r="46" spans="1:5" ht="20" thickBot="1">
      <c r="A46" s="26" t="str">
        <f>A37</f>
        <v>Coût unitaire</v>
      </c>
      <c r="B46" s="29">
        <f>B45/B15</f>
        <v>0</v>
      </c>
      <c r="C46" s="28"/>
      <c r="D46" s="29">
        <f>D45/D15</f>
        <v>0</v>
      </c>
      <c r="E46" s="28"/>
    </row>
    <row r="47" spans="1:5" ht="20" thickTop="1"/>
    <row r="51" spans="1:1">
      <c r="A51" s="39"/>
    </row>
    <row r="53" spans="1:1">
      <c r="A53" s="39"/>
    </row>
  </sheetData>
  <sheetCalcPr fullCalcOnLoad="1"/>
  <phoneticPr fontId="3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H45"/>
  <sheetViews>
    <sheetView topLeftCell="A21" workbookViewId="0">
      <selection activeCell="B40" sqref="B40"/>
    </sheetView>
  </sheetViews>
  <sheetFormatPr baseColWidth="10" defaultColWidth="9.1640625" defaultRowHeight="19"/>
  <cols>
    <col min="1" max="1" width="55.5" style="1" customWidth="1"/>
    <col min="2" max="2" width="28.1640625" style="1" customWidth="1"/>
    <col min="3" max="3" width="20.33203125" style="1" customWidth="1"/>
    <col min="4" max="4" width="16" style="1" customWidth="1"/>
    <col min="5" max="5" width="20.5" style="1" customWidth="1"/>
    <col min="6" max="6" width="14.5" style="1" customWidth="1"/>
    <col min="7" max="7" width="17.33203125" style="1" customWidth="1"/>
    <col min="8" max="16384" width="9.1640625" style="1"/>
  </cols>
  <sheetData>
    <row r="1" spans="1:8">
      <c r="A1" s="1" t="s">
        <v>119</v>
      </c>
      <c r="B1" s="2" t="s">
        <v>6</v>
      </c>
    </row>
    <row r="2" spans="1:8" ht="57">
      <c r="A2" s="3" t="s">
        <v>120</v>
      </c>
      <c r="B2" s="4" t="s">
        <v>69</v>
      </c>
      <c r="C2" s="4" t="s">
        <v>121</v>
      </c>
      <c r="D2" s="4" t="s">
        <v>122</v>
      </c>
      <c r="E2" s="5"/>
      <c r="F2" s="4" t="s">
        <v>11</v>
      </c>
      <c r="G2" s="3" t="s">
        <v>12</v>
      </c>
      <c r="H2" s="63"/>
    </row>
    <row r="3" spans="1:8">
      <c r="A3" s="6" t="s">
        <v>123</v>
      </c>
      <c r="B3" s="6" t="s">
        <v>124</v>
      </c>
      <c r="C3" s="64">
        <v>23000</v>
      </c>
      <c r="D3" s="64">
        <v>230000</v>
      </c>
      <c r="E3" s="6" t="s">
        <v>125</v>
      </c>
      <c r="F3" s="13">
        <f>C3/D3</f>
        <v>0.1</v>
      </c>
      <c r="G3" s="21" t="s">
        <v>126</v>
      </c>
    </row>
    <row r="4" spans="1:8">
      <c r="A4" s="6" t="s">
        <v>127</v>
      </c>
      <c r="B4" s="6" t="s">
        <v>128</v>
      </c>
      <c r="C4" s="65">
        <v>6000</v>
      </c>
      <c r="D4" s="8">
        <v>200</v>
      </c>
      <c r="E4" s="6" t="s">
        <v>33</v>
      </c>
      <c r="F4" s="12">
        <f t="shared" ref="F4:F9" si="0">C4/D4</f>
        <v>30</v>
      </c>
      <c r="G4" s="21" t="s">
        <v>34</v>
      </c>
    </row>
    <row r="5" spans="1:8">
      <c r="A5" s="6" t="s">
        <v>129</v>
      </c>
      <c r="B5" s="6" t="s">
        <v>28</v>
      </c>
      <c r="C5" s="65">
        <v>2000</v>
      </c>
      <c r="D5" s="8">
        <v>200</v>
      </c>
      <c r="E5" s="6" t="s">
        <v>27</v>
      </c>
      <c r="F5" s="12">
        <f t="shared" si="0"/>
        <v>10</v>
      </c>
      <c r="G5" s="21" t="s">
        <v>28</v>
      </c>
    </row>
    <row r="6" spans="1:8">
      <c r="A6" s="6" t="s">
        <v>130</v>
      </c>
      <c r="B6" s="6" t="s">
        <v>83</v>
      </c>
      <c r="C6" s="65">
        <v>3000</v>
      </c>
      <c r="D6" s="8">
        <v>600</v>
      </c>
      <c r="E6" s="6" t="s">
        <v>82</v>
      </c>
      <c r="F6" s="12">
        <f t="shared" si="0"/>
        <v>5</v>
      </c>
      <c r="G6" s="21" t="s">
        <v>83</v>
      </c>
    </row>
    <row r="7" spans="1:8">
      <c r="A7" s="6" t="s">
        <v>131</v>
      </c>
      <c r="B7" s="6" t="s">
        <v>132</v>
      </c>
      <c r="C7" s="65">
        <v>12000</v>
      </c>
      <c r="D7" s="8">
        <v>800</v>
      </c>
      <c r="E7" s="6" t="s">
        <v>133</v>
      </c>
      <c r="F7" s="12">
        <f t="shared" si="0"/>
        <v>15</v>
      </c>
      <c r="G7" s="21" t="s">
        <v>132</v>
      </c>
    </row>
    <row r="8" spans="1:8">
      <c r="A8" s="6" t="s">
        <v>134</v>
      </c>
      <c r="B8" s="6" t="s">
        <v>135</v>
      </c>
      <c r="C8" s="65">
        <v>3910</v>
      </c>
      <c r="D8" s="45">
        <f>C3</f>
        <v>23000</v>
      </c>
      <c r="E8" s="6" t="s">
        <v>136</v>
      </c>
      <c r="F8" s="66">
        <f t="shared" si="0"/>
        <v>0.17</v>
      </c>
      <c r="G8" s="21" t="s">
        <v>137</v>
      </c>
    </row>
    <row r="9" spans="1:8">
      <c r="A9" s="6" t="s">
        <v>138</v>
      </c>
      <c r="B9" s="6" t="s">
        <v>139</v>
      </c>
      <c r="C9" s="65">
        <v>32000</v>
      </c>
      <c r="D9" s="8">
        <v>8000</v>
      </c>
      <c r="E9" s="6" t="s">
        <v>41</v>
      </c>
      <c r="F9" s="12">
        <f t="shared" si="0"/>
        <v>4</v>
      </c>
      <c r="G9" s="10" t="s">
        <v>41</v>
      </c>
    </row>
    <row r="10" spans="1:8">
      <c r="A10" s="3" t="s">
        <v>140</v>
      </c>
      <c r="B10" s="14" t="s">
        <v>141</v>
      </c>
      <c r="C10" s="14"/>
      <c r="D10" s="14" t="s">
        <v>142</v>
      </c>
      <c r="E10" s="3"/>
    </row>
    <row r="11" spans="1:8">
      <c r="A11" s="6" t="str">
        <f>A3</f>
        <v>1.1 Ventes à la commission</v>
      </c>
      <c r="B11" s="7">
        <v>2000</v>
      </c>
      <c r="C11" s="6" t="s">
        <v>143</v>
      </c>
      <c r="D11" s="7">
        <v>1000</v>
      </c>
      <c r="E11" s="6" t="str">
        <f>C11</f>
        <v>de ventes</v>
      </c>
    </row>
    <row r="12" spans="1:8">
      <c r="A12" s="67" t="s">
        <v>2</v>
      </c>
      <c r="B12" s="8">
        <v>20</v>
      </c>
      <c r="C12" s="6" t="s">
        <v>15</v>
      </c>
      <c r="D12" s="8">
        <v>10</v>
      </c>
      <c r="E12" s="6" t="str">
        <f t="shared" ref="E12:E17" si="1">C12</f>
        <v>unités</v>
      </c>
    </row>
    <row r="13" spans="1:8">
      <c r="A13" s="6" t="str">
        <f t="shared" ref="A13:A18" si="2">A4</f>
        <v>2.1 Traitement des achats</v>
      </c>
      <c r="B13" s="68">
        <v>2</v>
      </c>
      <c r="C13" s="6" t="str">
        <f t="shared" ref="C13:C18" si="3">E4</f>
        <v>commandes</v>
      </c>
      <c r="D13" s="68">
        <v>3</v>
      </c>
      <c r="E13" s="6" t="str">
        <f t="shared" si="1"/>
        <v>commandes</v>
      </c>
    </row>
    <row r="14" spans="1:8">
      <c r="A14" s="6" t="str">
        <f t="shared" si="2"/>
        <v>3.1 Publicité pour les articles</v>
      </c>
      <c r="B14" s="8">
        <v>2</v>
      </c>
      <c r="C14" s="6" t="str">
        <f t="shared" si="3"/>
        <v>promotions</v>
      </c>
      <c r="D14" s="8">
        <v>2</v>
      </c>
      <c r="E14" s="6" t="str">
        <f t="shared" si="1"/>
        <v>promotions</v>
      </c>
    </row>
    <row r="15" spans="1:8">
      <c r="A15" s="6" t="str">
        <f t="shared" si="2"/>
        <v>3.2 Comptabilité des stocks</v>
      </c>
      <c r="B15" s="8">
        <v>1</v>
      </c>
      <c r="C15" s="6" t="str">
        <f t="shared" si="3"/>
        <v>catégories</v>
      </c>
      <c r="D15" s="8">
        <v>1</v>
      </c>
      <c r="E15" s="6" t="str">
        <f t="shared" si="1"/>
        <v>catégories</v>
      </c>
    </row>
    <row r="16" spans="1:8">
      <c r="A16" s="6" t="str">
        <f t="shared" si="2"/>
        <v>4.1 Réception des retours clients</v>
      </c>
      <c r="B16" s="8">
        <v>6</v>
      </c>
      <c r="C16" s="6" t="str">
        <f t="shared" si="3"/>
        <v>retours</v>
      </c>
      <c r="D16" s="8">
        <v>2</v>
      </c>
      <c r="E16" s="6" t="str">
        <f t="shared" si="1"/>
        <v>retours</v>
      </c>
    </row>
    <row r="17" spans="1:5">
      <c r="A17" s="6" t="str">
        <f t="shared" si="2"/>
        <v>5.1 Encadrement des vendeurs</v>
      </c>
      <c r="B17" s="45">
        <f>B22</f>
        <v>200</v>
      </c>
      <c r="C17" s="6" t="str">
        <f t="shared" si="3"/>
        <v>coût des ventes</v>
      </c>
      <c r="D17" s="45">
        <f>D22</f>
        <v>100</v>
      </c>
      <c r="E17" s="6" t="str">
        <f t="shared" si="1"/>
        <v>coût des ventes</v>
      </c>
    </row>
    <row r="18" spans="1:5">
      <c r="A18" s="6" t="str">
        <f t="shared" si="2"/>
        <v>5.2 Utilisation du bâtiment</v>
      </c>
      <c r="B18" s="8">
        <v>80</v>
      </c>
      <c r="C18" s="6" t="str">
        <f t="shared" si="3"/>
        <v>m²</v>
      </c>
      <c r="D18" s="8">
        <v>60</v>
      </c>
      <c r="E18" s="6" t="str">
        <f>C18</f>
        <v>m²</v>
      </c>
    </row>
    <row r="19" spans="1:5">
      <c r="A19" s="3" t="s">
        <v>47</v>
      </c>
      <c r="B19" s="16"/>
      <c r="C19" s="3"/>
      <c r="D19" s="16"/>
      <c r="E19" s="3"/>
    </row>
    <row r="20" spans="1:5">
      <c r="A20" s="17" t="s">
        <v>48</v>
      </c>
      <c r="B20" s="18"/>
      <c r="C20" s="19"/>
      <c r="D20" s="18"/>
      <c r="E20" s="19"/>
    </row>
    <row r="21" spans="1:5">
      <c r="A21" s="20"/>
      <c r="B21" s="14" t="str">
        <f>B10</f>
        <v>Raquettes de tennis</v>
      </c>
      <c r="C21" s="89" t="str">
        <f>D10</f>
        <v>Cannes à pêche</v>
      </c>
      <c r="D21" s="90"/>
      <c r="E21" s="14" t="s">
        <v>49</v>
      </c>
    </row>
    <row r="22" spans="1:5">
      <c r="A22" s="21" t="str">
        <f>A3</f>
        <v>1.1 Ventes à la commission</v>
      </c>
      <c r="B22" s="9">
        <f>$F3*B11</f>
        <v>200</v>
      </c>
      <c r="C22" s="9"/>
      <c r="D22" s="9">
        <f>$F3*D11</f>
        <v>100</v>
      </c>
      <c r="E22" s="23">
        <f>SUM(B22:D22)</f>
        <v>300</v>
      </c>
    </row>
    <row r="23" spans="1:5">
      <c r="A23" s="21" t="str">
        <f t="shared" ref="A23:A28" si="4">A4</f>
        <v>2.1 Traitement des achats</v>
      </c>
      <c r="B23" s="12">
        <f t="shared" ref="B23:B28" si="5">$F4*B13</f>
        <v>60</v>
      </c>
      <c r="C23" s="12"/>
      <c r="D23" s="12">
        <f t="shared" ref="D23:D28" si="6">$F4*D13</f>
        <v>90</v>
      </c>
      <c r="E23" s="24">
        <f t="shared" ref="E23:E29" si="7">SUM(B23:D23)</f>
        <v>150</v>
      </c>
    </row>
    <row r="24" spans="1:5">
      <c r="A24" s="21" t="str">
        <f t="shared" si="4"/>
        <v>3.1 Publicité pour les articles</v>
      </c>
      <c r="B24" s="12">
        <f t="shared" si="5"/>
        <v>20</v>
      </c>
      <c r="C24" s="12"/>
      <c r="D24" s="12">
        <f t="shared" si="6"/>
        <v>20</v>
      </c>
      <c r="E24" s="24">
        <f t="shared" si="7"/>
        <v>40</v>
      </c>
    </row>
    <row r="25" spans="1:5">
      <c r="A25" s="21" t="str">
        <f t="shared" si="4"/>
        <v>3.2 Comptabilité des stocks</v>
      </c>
      <c r="B25" s="12">
        <f t="shared" si="5"/>
        <v>5</v>
      </c>
      <c r="C25" s="12"/>
      <c r="D25" s="12">
        <f t="shared" si="6"/>
        <v>5</v>
      </c>
      <c r="E25" s="24">
        <f t="shared" si="7"/>
        <v>10</v>
      </c>
    </row>
    <row r="26" spans="1:5">
      <c r="A26" s="21" t="str">
        <f t="shared" si="4"/>
        <v>4.1 Réception des retours clients</v>
      </c>
      <c r="B26" s="12">
        <f t="shared" si="5"/>
        <v>90</v>
      </c>
      <c r="C26" s="12"/>
      <c r="D26" s="12">
        <f t="shared" si="6"/>
        <v>30</v>
      </c>
      <c r="E26" s="24">
        <f t="shared" si="7"/>
        <v>120</v>
      </c>
    </row>
    <row r="27" spans="1:5">
      <c r="A27" s="21" t="str">
        <f t="shared" si="4"/>
        <v>5.1 Encadrement des vendeurs</v>
      </c>
      <c r="B27" s="12">
        <f t="shared" si="5"/>
        <v>34</v>
      </c>
      <c r="C27" s="12"/>
      <c r="D27" s="12">
        <f t="shared" si="6"/>
        <v>17</v>
      </c>
      <c r="E27" s="24">
        <f t="shared" si="7"/>
        <v>51</v>
      </c>
    </row>
    <row r="28" spans="1:5">
      <c r="A28" s="21" t="str">
        <f t="shared" si="4"/>
        <v>5.2 Utilisation du bâtiment</v>
      </c>
      <c r="B28" s="12">
        <f t="shared" si="5"/>
        <v>320</v>
      </c>
      <c r="C28" s="12"/>
      <c r="D28" s="12">
        <f t="shared" si="6"/>
        <v>240</v>
      </c>
      <c r="E28" s="24">
        <f t="shared" si="7"/>
        <v>560</v>
      </c>
    </row>
    <row r="29" spans="1:5">
      <c r="A29" s="26" t="s">
        <v>50</v>
      </c>
      <c r="B29" s="69">
        <f>SUM(B22:B28)</f>
        <v>729</v>
      </c>
      <c r="C29" s="69"/>
      <c r="D29" s="69">
        <f>SUM(D22:D28)</f>
        <v>502</v>
      </c>
      <c r="E29" s="27">
        <f t="shared" si="7"/>
        <v>1231</v>
      </c>
    </row>
    <row r="30" spans="1:5" ht="20" thickBot="1">
      <c r="A30" s="28" t="s">
        <v>51</v>
      </c>
      <c r="B30" s="70">
        <f>B29/B12</f>
        <v>36.450000000000003</v>
      </c>
      <c r="C30" s="71"/>
      <c r="D30" s="70">
        <f>D29/D12</f>
        <v>50.2</v>
      </c>
      <c r="E30" s="28"/>
    </row>
    <row r="31" spans="1:5">
      <c r="A31" s="17" t="s">
        <v>52</v>
      </c>
      <c r="B31" s="30"/>
      <c r="C31" s="31"/>
      <c r="D31" s="30"/>
    </row>
    <row r="32" spans="1:5">
      <c r="A32" s="3"/>
      <c r="B32" s="14" t="s">
        <v>53</v>
      </c>
      <c r="C32" s="14"/>
      <c r="D32" s="14"/>
      <c r="E32" s="3"/>
    </row>
    <row r="33" spans="1:5">
      <c r="A33" s="6" t="s">
        <v>112</v>
      </c>
      <c r="B33" s="32">
        <v>8.6999999999999993</v>
      </c>
      <c r="C33" s="72"/>
      <c r="D33" s="73"/>
    </row>
    <row r="34" spans="1:5">
      <c r="A34" s="3"/>
      <c r="B34" s="74" t="str">
        <f>B21</f>
        <v>Raquettes de tennis</v>
      </c>
      <c r="C34" s="91" t="str">
        <f>C21</f>
        <v>Cannes à pêche</v>
      </c>
      <c r="D34" s="90"/>
      <c r="E34" s="14" t="s">
        <v>49</v>
      </c>
    </row>
    <row r="35" spans="1:5">
      <c r="A35" s="21" t="str">
        <f>A22</f>
        <v>1.1 Ventes à la commission</v>
      </c>
      <c r="B35" s="75">
        <f>B22</f>
        <v>200</v>
      </c>
      <c r="C35" s="76"/>
      <c r="D35" s="76">
        <f>D22</f>
        <v>100</v>
      </c>
      <c r="E35" s="77"/>
    </row>
    <row r="36" spans="1:5" ht="20" thickBot="1">
      <c r="A36" s="33" t="s">
        <v>3</v>
      </c>
      <c r="B36" s="78">
        <f>$B$33*B12</f>
        <v>174</v>
      </c>
      <c r="C36" s="79"/>
      <c r="D36" s="78">
        <f>$B$33*D12</f>
        <v>87</v>
      </c>
      <c r="E36" s="25">
        <f>SUM(B36:D36)</f>
        <v>261</v>
      </c>
    </row>
    <row r="37" spans="1:5">
      <c r="A37" s="80" t="str">
        <f>A29</f>
        <v>Coût total</v>
      </c>
      <c r="B37" s="81">
        <f>B35+B36</f>
        <v>374</v>
      </c>
      <c r="C37" s="82"/>
      <c r="D37" s="81">
        <f>D35+D36</f>
        <v>187</v>
      </c>
      <c r="E37" s="83"/>
    </row>
    <row r="38" spans="1:5" ht="20" thickBot="1">
      <c r="A38" s="80" t="str">
        <f>A30</f>
        <v>Coût unitaire</v>
      </c>
      <c r="B38" s="70">
        <f>B37/B12</f>
        <v>18.7</v>
      </c>
      <c r="C38" s="71"/>
      <c r="D38" s="70">
        <f>D37/D12</f>
        <v>18.7</v>
      </c>
      <c r="E38" s="28"/>
    </row>
    <row r="43" spans="1:5">
      <c r="A43" s="39"/>
    </row>
    <row r="45" spans="1:5">
      <c r="A45" s="39"/>
    </row>
  </sheetData>
  <mergeCells count="2">
    <mergeCell ref="C21:D21"/>
    <mergeCell ref="C34:D34"/>
  </mergeCells>
  <phoneticPr fontId="3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H45"/>
  <sheetViews>
    <sheetView workbookViewId="0">
      <selection activeCell="B2" sqref="B2"/>
    </sheetView>
  </sheetViews>
  <sheetFormatPr baseColWidth="10" defaultColWidth="9.1640625" defaultRowHeight="19"/>
  <cols>
    <col min="1" max="1" width="55.5" style="1" customWidth="1"/>
    <col min="2" max="2" width="28.1640625" style="1" customWidth="1"/>
    <col min="3" max="3" width="20.33203125" style="1" customWidth="1"/>
    <col min="4" max="4" width="16" style="1" customWidth="1"/>
    <col min="5" max="5" width="20.5" style="1" customWidth="1"/>
    <col min="6" max="6" width="14.5" style="1" customWidth="1"/>
    <col min="7" max="7" width="17.33203125" style="1" customWidth="1"/>
    <col min="8" max="16384" width="9.1640625" style="1"/>
  </cols>
  <sheetData>
    <row r="1" spans="1:8" s="56" customFormat="1" ht="42" customHeight="1">
      <c r="A1" s="56" t="s">
        <v>4</v>
      </c>
      <c r="B1" s="84"/>
      <c r="C1" s="87" t="s">
        <v>77</v>
      </c>
      <c r="D1" s="87"/>
      <c r="E1" s="87"/>
      <c r="F1" s="87"/>
      <c r="G1" s="87"/>
    </row>
    <row r="2" spans="1:8" ht="57">
      <c r="A2" s="3" t="s">
        <v>120</v>
      </c>
      <c r="B2" s="4" t="s">
        <v>69</v>
      </c>
      <c r="C2" s="4" t="s">
        <v>121</v>
      </c>
      <c r="D2" s="4" t="s">
        <v>122</v>
      </c>
      <c r="E2" s="5"/>
      <c r="F2" s="4" t="s">
        <v>11</v>
      </c>
      <c r="G2" s="3" t="s">
        <v>12</v>
      </c>
      <c r="H2" s="63"/>
    </row>
    <row r="3" spans="1:8">
      <c r="A3" s="6" t="s">
        <v>123</v>
      </c>
      <c r="B3" s="6" t="s">
        <v>124</v>
      </c>
      <c r="C3" s="64">
        <v>23000</v>
      </c>
      <c r="D3" s="64">
        <v>230000</v>
      </c>
      <c r="E3" s="6" t="s">
        <v>125</v>
      </c>
      <c r="F3" s="13"/>
      <c r="G3" s="21" t="s">
        <v>126</v>
      </c>
    </row>
    <row r="4" spans="1:8">
      <c r="A4" s="6" t="s">
        <v>127</v>
      </c>
      <c r="B4" s="6" t="s">
        <v>128</v>
      </c>
      <c r="C4" s="65">
        <v>6000</v>
      </c>
      <c r="D4" s="8">
        <v>200</v>
      </c>
      <c r="E4" s="6" t="s">
        <v>33</v>
      </c>
      <c r="F4" s="12"/>
      <c r="G4" s="21" t="s">
        <v>34</v>
      </c>
    </row>
    <row r="5" spans="1:8">
      <c r="A5" s="6" t="s">
        <v>129</v>
      </c>
      <c r="B5" s="6" t="s">
        <v>28</v>
      </c>
      <c r="C5" s="65">
        <v>2000</v>
      </c>
      <c r="D5" s="8">
        <v>200</v>
      </c>
      <c r="E5" s="6" t="s">
        <v>27</v>
      </c>
      <c r="F5" s="12"/>
      <c r="G5" s="21" t="s">
        <v>28</v>
      </c>
    </row>
    <row r="6" spans="1:8">
      <c r="A6" s="6" t="s">
        <v>130</v>
      </c>
      <c r="B6" s="6" t="s">
        <v>83</v>
      </c>
      <c r="C6" s="65">
        <v>3000</v>
      </c>
      <c r="D6" s="8">
        <v>600</v>
      </c>
      <c r="E6" s="6" t="s">
        <v>82</v>
      </c>
      <c r="F6" s="12"/>
      <c r="G6" s="21" t="s">
        <v>83</v>
      </c>
    </row>
    <row r="7" spans="1:8">
      <c r="A7" s="6" t="s">
        <v>131</v>
      </c>
      <c r="B7" s="6" t="s">
        <v>132</v>
      </c>
      <c r="C7" s="65">
        <v>12000</v>
      </c>
      <c r="D7" s="8">
        <v>800</v>
      </c>
      <c r="E7" s="6" t="s">
        <v>133</v>
      </c>
      <c r="F7" s="12"/>
      <c r="G7" s="21" t="s">
        <v>132</v>
      </c>
    </row>
    <row r="8" spans="1:8">
      <c r="A8" s="6" t="s">
        <v>134</v>
      </c>
      <c r="B8" s="6" t="s">
        <v>135</v>
      </c>
      <c r="C8" s="65">
        <v>4000</v>
      </c>
      <c r="D8" s="45">
        <f>C3</f>
        <v>23000</v>
      </c>
      <c r="E8" s="6" t="s">
        <v>136</v>
      </c>
      <c r="F8" s="66"/>
      <c r="G8" s="21" t="s">
        <v>137</v>
      </c>
    </row>
    <row r="9" spans="1:8">
      <c r="A9" s="6" t="s">
        <v>138</v>
      </c>
      <c r="B9" s="6" t="s">
        <v>139</v>
      </c>
      <c r="C9" s="65">
        <v>32000</v>
      </c>
      <c r="D9" s="8">
        <v>8000</v>
      </c>
      <c r="E9" s="6" t="s">
        <v>41</v>
      </c>
      <c r="F9" s="12"/>
      <c r="G9" s="10" t="s">
        <v>41</v>
      </c>
    </row>
    <row r="10" spans="1:8">
      <c r="A10" s="3" t="s">
        <v>140</v>
      </c>
      <c r="B10" s="14" t="s">
        <v>141</v>
      </c>
      <c r="C10" s="14"/>
      <c r="D10" s="14" t="s">
        <v>142</v>
      </c>
      <c r="E10" s="3"/>
    </row>
    <row r="11" spans="1:8">
      <c r="A11" s="6" t="str">
        <f>A3</f>
        <v>1.1 Ventes à la commission</v>
      </c>
      <c r="B11" s="7">
        <v>2000</v>
      </c>
      <c r="C11" s="6" t="s">
        <v>143</v>
      </c>
      <c r="D11" s="85">
        <v>800</v>
      </c>
      <c r="E11" s="6" t="str">
        <f>C11</f>
        <v>de ventes</v>
      </c>
    </row>
    <row r="12" spans="1:8">
      <c r="A12" s="67" t="s">
        <v>2</v>
      </c>
      <c r="B12" s="8">
        <v>20</v>
      </c>
      <c r="C12" s="6" t="s">
        <v>15</v>
      </c>
      <c r="D12" s="86">
        <v>8</v>
      </c>
      <c r="E12" s="6" t="str">
        <f t="shared" ref="E12:E17" si="0">C12</f>
        <v>unités</v>
      </c>
    </row>
    <row r="13" spans="1:8">
      <c r="A13" s="6" t="str">
        <f t="shared" ref="A13:A18" si="1">A4</f>
        <v>2.1 Traitement des achats</v>
      </c>
      <c r="B13" s="68">
        <v>2</v>
      </c>
      <c r="C13" s="6" t="str">
        <f t="shared" ref="C13:C18" si="2">E4</f>
        <v>commandes</v>
      </c>
      <c r="D13" s="68">
        <v>3</v>
      </c>
      <c r="E13" s="6" t="str">
        <f t="shared" si="0"/>
        <v>commandes</v>
      </c>
    </row>
    <row r="14" spans="1:8">
      <c r="A14" s="6" t="str">
        <f t="shared" si="1"/>
        <v>3.1 Publicité pour les articles</v>
      </c>
      <c r="B14" s="8">
        <v>2</v>
      </c>
      <c r="C14" s="6" t="str">
        <f t="shared" si="2"/>
        <v>promotions</v>
      </c>
      <c r="D14" s="8">
        <v>2</v>
      </c>
      <c r="E14" s="6" t="str">
        <f t="shared" si="0"/>
        <v>promotions</v>
      </c>
    </row>
    <row r="15" spans="1:8">
      <c r="A15" s="6" t="str">
        <f t="shared" si="1"/>
        <v>3.2 Comptabilité des stocks</v>
      </c>
      <c r="B15" s="8">
        <v>1</v>
      </c>
      <c r="C15" s="6" t="str">
        <f t="shared" si="2"/>
        <v>catégories</v>
      </c>
      <c r="D15" s="8">
        <v>1</v>
      </c>
      <c r="E15" s="6" t="str">
        <f t="shared" si="0"/>
        <v>catégories</v>
      </c>
    </row>
    <row r="16" spans="1:8">
      <c r="A16" s="6" t="str">
        <f t="shared" si="1"/>
        <v>4.1 Réception des retours clients</v>
      </c>
      <c r="B16" s="8">
        <v>6</v>
      </c>
      <c r="C16" s="6" t="str">
        <f t="shared" si="2"/>
        <v>retours</v>
      </c>
      <c r="D16" s="8">
        <v>2</v>
      </c>
      <c r="E16" s="6" t="str">
        <f t="shared" si="0"/>
        <v>retours</v>
      </c>
    </row>
    <row r="17" spans="1:5">
      <c r="A17" s="6" t="str">
        <f t="shared" si="1"/>
        <v>5.1 Encadrement des vendeurs</v>
      </c>
      <c r="B17" s="45">
        <f>B22</f>
        <v>0</v>
      </c>
      <c r="C17" s="6" t="str">
        <f t="shared" si="2"/>
        <v>coût des ventes</v>
      </c>
      <c r="D17" s="45">
        <f>D22</f>
        <v>0</v>
      </c>
      <c r="E17" s="6" t="str">
        <f t="shared" si="0"/>
        <v>coût des ventes</v>
      </c>
    </row>
    <row r="18" spans="1:5">
      <c r="A18" s="6" t="str">
        <f t="shared" si="1"/>
        <v>5.2 Utilisation du bâtiment</v>
      </c>
      <c r="B18" s="8">
        <v>80</v>
      </c>
      <c r="C18" s="6" t="str">
        <f t="shared" si="2"/>
        <v>m²</v>
      </c>
      <c r="D18" s="8">
        <v>60</v>
      </c>
      <c r="E18" s="6" t="str">
        <f>C18</f>
        <v>m²</v>
      </c>
    </row>
    <row r="19" spans="1:5">
      <c r="A19" s="3" t="s">
        <v>47</v>
      </c>
      <c r="B19" s="16"/>
      <c r="C19" s="3"/>
      <c r="D19" s="16"/>
      <c r="E19" s="3"/>
    </row>
    <row r="20" spans="1:5">
      <c r="A20" s="17" t="s">
        <v>48</v>
      </c>
      <c r="B20" s="18"/>
      <c r="C20" s="19"/>
      <c r="D20" s="18"/>
      <c r="E20" s="19"/>
    </row>
    <row r="21" spans="1:5">
      <c r="A21" s="20"/>
      <c r="B21" s="14" t="str">
        <f>B10</f>
        <v>Raquettes de tennis</v>
      </c>
      <c r="C21" s="89" t="str">
        <f>D10</f>
        <v>Cannes à pêche</v>
      </c>
      <c r="D21" s="90"/>
      <c r="E21" s="14" t="s">
        <v>49</v>
      </c>
    </row>
    <row r="22" spans="1:5">
      <c r="A22" s="21" t="str">
        <f>A3</f>
        <v>1.1 Ventes à la commission</v>
      </c>
      <c r="B22" s="9"/>
      <c r="C22" s="9"/>
      <c r="D22" s="9"/>
      <c r="E22" s="23"/>
    </row>
    <row r="23" spans="1:5">
      <c r="A23" s="21" t="str">
        <f t="shared" ref="A23:A28" si="3">A4</f>
        <v>2.1 Traitement des achats</v>
      </c>
      <c r="B23" s="12"/>
      <c r="C23" s="12"/>
      <c r="D23" s="12"/>
      <c r="E23" s="24"/>
    </row>
    <row r="24" spans="1:5">
      <c r="A24" s="21" t="str">
        <f t="shared" si="3"/>
        <v>3.1 Publicité pour les articles</v>
      </c>
      <c r="B24" s="12"/>
      <c r="C24" s="12"/>
      <c r="D24" s="12"/>
      <c r="E24" s="24"/>
    </row>
    <row r="25" spans="1:5">
      <c r="A25" s="21" t="str">
        <f t="shared" si="3"/>
        <v>3.2 Comptabilité des stocks</v>
      </c>
      <c r="B25" s="12"/>
      <c r="C25" s="12"/>
      <c r="D25" s="12"/>
      <c r="E25" s="24"/>
    </row>
    <row r="26" spans="1:5">
      <c r="A26" s="21" t="str">
        <f t="shared" si="3"/>
        <v>4.1 Réception des retours clients</v>
      </c>
      <c r="B26" s="12"/>
      <c r="C26" s="12"/>
      <c r="D26" s="12"/>
      <c r="E26" s="24"/>
    </row>
    <row r="27" spans="1:5">
      <c r="A27" s="21" t="str">
        <f t="shared" si="3"/>
        <v>5.1 Encadrement des vendeurs</v>
      </c>
      <c r="B27" s="12"/>
      <c r="C27" s="12"/>
      <c r="D27" s="12"/>
      <c r="E27" s="24"/>
    </row>
    <row r="28" spans="1:5">
      <c r="A28" s="21" t="str">
        <f t="shared" si="3"/>
        <v>5.2 Utilisation du bâtiment</v>
      </c>
      <c r="B28" s="12"/>
      <c r="C28" s="12"/>
      <c r="D28" s="12"/>
      <c r="E28" s="24"/>
    </row>
    <row r="29" spans="1:5">
      <c r="A29" s="26" t="s">
        <v>50</v>
      </c>
      <c r="B29" s="69"/>
      <c r="C29" s="69"/>
      <c r="D29" s="69"/>
      <c r="E29" s="27"/>
    </row>
    <row r="30" spans="1:5" ht="20" thickBot="1">
      <c r="A30" s="28" t="s">
        <v>51</v>
      </c>
      <c r="B30" s="70">
        <f>B29/B12</f>
        <v>0</v>
      </c>
      <c r="C30" s="71"/>
      <c r="D30" s="70">
        <f>D29/D12</f>
        <v>0</v>
      </c>
      <c r="E30" s="28"/>
    </row>
    <row r="31" spans="1:5">
      <c r="A31" s="17" t="s">
        <v>52</v>
      </c>
      <c r="B31" s="30"/>
      <c r="C31" s="31"/>
      <c r="D31" s="30"/>
    </row>
    <row r="32" spans="1:5">
      <c r="A32" s="3"/>
      <c r="B32" s="14" t="s">
        <v>53</v>
      </c>
      <c r="C32" s="14"/>
      <c r="D32" s="14"/>
      <c r="E32" s="3"/>
    </row>
    <row r="33" spans="1:5">
      <c r="A33" s="6" t="s">
        <v>112</v>
      </c>
      <c r="B33" s="32">
        <v>8.6999999999999993</v>
      </c>
      <c r="C33" s="72"/>
      <c r="D33" s="73"/>
    </row>
    <row r="34" spans="1:5">
      <c r="A34" s="3"/>
      <c r="B34" s="74" t="str">
        <f>B21</f>
        <v>Raquettes de tennis</v>
      </c>
      <c r="C34" s="91" t="str">
        <f>C21</f>
        <v>Cannes à pêche</v>
      </c>
      <c r="D34" s="90"/>
      <c r="E34" s="14" t="s">
        <v>49</v>
      </c>
    </row>
    <row r="35" spans="1:5">
      <c r="A35" s="21" t="str">
        <f>A22</f>
        <v>1.1 Ventes à la commission</v>
      </c>
      <c r="B35" s="75"/>
      <c r="C35" s="76"/>
      <c r="D35" s="76"/>
      <c r="E35" s="77"/>
    </row>
    <row r="36" spans="1:5" ht="20" thickBot="1">
      <c r="A36" s="33" t="s">
        <v>3</v>
      </c>
      <c r="B36" s="78"/>
      <c r="C36" s="79"/>
      <c r="D36" s="78"/>
      <c r="E36" s="25"/>
    </row>
    <row r="37" spans="1:5">
      <c r="A37" s="80" t="str">
        <f>A29</f>
        <v>Coût total</v>
      </c>
      <c r="B37" s="81"/>
      <c r="C37" s="82"/>
      <c r="D37" s="81"/>
      <c r="E37" s="83"/>
    </row>
    <row r="38" spans="1:5" ht="20" thickBot="1">
      <c r="A38" s="80" t="str">
        <f>A30</f>
        <v>Coût unitaire</v>
      </c>
      <c r="B38" s="70">
        <f>B37/B12</f>
        <v>0</v>
      </c>
      <c r="C38" s="71"/>
      <c r="D38" s="70">
        <f>D37/D12</f>
        <v>0</v>
      </c>
      <c r="E38" s="28"/>
    </row>
    <row r="43" spans="1:5">
      <c r="A43" s="39"/>
    </row>
    <row r="45" spans="1:5">
      <c r="A45" s="39"/>
    </row>
  </sheetData>
  <mergeCells count="3">
    <mergeCell ref="C1:G1"/>
    <mergeCell ref="C21:D21"/>
    <mergeCell ref="C34:D34"/>
  </mergeCells>
  <phoneticPr fontId="3" type="noConversion"/>
  <pageMargins left="0.75" right="0.75" top="1" bottom="1" header="0.4921259845" footer="0.4921259845"/>
  <extLst>
    <ext xmlns:mx="http://schemas.microsoft.com/office/mac/excel/2008/main" uri="http://schemas.microsoft.com/office/mac/excel/2008/main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H45"/>
  <sheetViews>
    <sheetView topLeftCell="A18" workbookViewId="0">
      <selection activeCell="B40" sqref="B40"/>
    </sheetView>
  </sheetViews>
  <sheetFormatPr baseColWidth="10" defaultColWidth="9.1640625" defaultRowHeight="19"/>
  <cols>
    <col min="1" max="1" width="55.5" style="1" customWidth="1"/>
    <col min="2" max="2" width="28.1640625" style="1" customWidth="1"/>
    <col min="3" max="3" width="20.33203125" style="1" customWidth="1"/>
    <col min="4" max="4" width="16" style="1" customWidth="1"/>
    <col min="5" max="5" width="20.5" style="1" customWidth="1"/>
    <col min="6" max="6" width="14.5" style="1" customWidth="1"/>
    <col min="7" max="7" width="17.33203125" style="1" customWidth="1"/>
    <col min="8" max="16384" width="9.1640625" style="1"/>
  </cols>
  <sheetData>
    <row r="1" spans="1:8" s="56" customFormat="1" ht="42" customHeight="1">
      <c r="A1" s="56" t="s">
        <v>4</v>
      </c>
      <c r="B1" s="84" t="s">
        <v>6</v>
      </c>
      <c r="C1" s="87" t="s">
        <v>77</v>
      </c>
      <c r="D1" s="87"/>
      <c r="E1" s="87"/>
      <c r="F1" s="87"/>
      <c r="G1" s="87"/>
    </row>
    <row r="2" spans="1:8" ht="57">
      <c r="A2" s="3" t="s">
        <v>120</v>
      </c>
      <c r="B2" s="4" t="s">
        <v>69</v>
      </c>
      <c r="C2" s="4" t="s">
        <v>121</v>
      </c>
      <c r="D2" s="4" t="s">
        <v>122</v>
      </c>
      <c r="E2" s="5"/>
      <c r="F2" s="4" t="s">
        <v>11</v>
      </c>
      <c r="G2" s="3" t="s">
        <v>12</v>
      </c>
      <c r="H2" s="63"/>
    </row>
    <row r="3" spans="1:8">
      <c r="A3" s="6" t="s">
        <v>123</v>
      </c>
      <c r="B3" s="6" t="s">
        <v>124</v>
      </c>
      <c r="C3" s="64">
        <v>23000</v>
      </c>
      <c r="D3" s="64">
        <v>230000</v>
      </c>
      <c r="E3" s="6" t="s">
        <v>125</v>
      </c>
      <c r="F3" s="13">
        <f>C3/D3</f>
        <v>0.1</v>
      </c>
      <c r="G3" s="21" t="s">
        <v>126</v>
      </c>
    </row>
    <row r="4" spans="1:8">
      <c r="A4" s="6" t="s">
        <v>127</v>
      </c>
      <c r="B4" s="6" t="s">
        <v>128</v>
      </c>
      <c r="C4" s="65">
        <v>6000</v>
      </c>
      <c r="D4" s="8">
        <v>200</v>
      </c>
      <c r="E4" s="6" t="s">
        <v>33</v>
      </c>
      <c r="F4" s="12">
        <f t="shared" ref="F4:F9" si="0">C4/D4</f>
        <v>30</v>
      </c>
      <c r="G4" s="21" t="s">
        <v>34</v>
      </c>
    </row>
    <row r="5" spans="1:8">
      <c r="A5" s="6" t="s">
        <v>129</v>
      </c>
      <c r="B5" s="6" t="s">
        <v>28</v>
      </c>
      <c r="C5" s="65">
        <v>2000</v>
      </c>
      <c r="D5" s="8">
        <v>200</v>
      </c>
      <c r="E5" s="6" t="s">
        <v>27</v>
      </c>
      <c r="F5" s="12">
        <f t="shared" si="0"/>
        <v>10</v>
      </c>
      <c r="G5" s="21" t="s">
        <v>28</v>
      </c>
    </row>
    <row r="6" spans="1:8">
      <c r="A6" s="6" t="s">
        <v>130</v>
      </c>
      <c r="B6" s="6" t="s">
        <v>83</v>
      </c>
      <c r="C6" s="65">
        <v>3000</v>
      </c>
      <c r="D6" s="8">
        <v>600</v>
      </c>
      <c r="E6" s="6" t="s">
        <v>82</v>
      </c>
      <c r="F6" s="12">
        <f t="shared" si="0"/>
        <v>5</v>
      </c>
      <c r="G6" s="21" t="s">
        <v>83</v>
      </c>
    </row>
    <row r="7" spans="1:8">
      <c r="A7" s="6" t="s">
        <v>131</v>
      </c>
      <c r="B7" s="6" t="s">
        <v>132</v>
      </c>
      <c r="C7" s="65">
        <v>12000</v>
      </c>
      <c r="D7" s="8">
        <v>800</v>
      </c>
      <c r="E7" s="6" t="s">
        <v>133</v>
      </c>
      <c r="F7" s="12">
        <f t="shared" si="0"/>
        <v>15</v>
      </c>
      <c r="G7" s="21" t="s">
        <v>132</v>
      </c>
    </row>
    <row r="8" spans="1:8">
      <c r="A8" s="6" t="s">
        <v>134</v>
      </c>
      <c r="B8" s="6" t="s">
        <v>135</v>
      </c>
      <c r="C8" s="65">
        <v>4000</v>
      </c>
      <c r="D8" s="45">
        <f>C3</f>
        <v>23000</v>
      </c>
      <c r="E8" s="6" t="s">
        <v>136</v>
      </c>
      <c r="F8" s="66">
        <f t="shared" si="0"/>
        <v>0.17391304347826086</v>
      </c>
      <c r="G8" s="21" t="s">
        <v>137</v>
      </c>
    </row>
    <row r="9" spans="1:8">
      <c r="A9" s="6" t="s">
        <v>138</v>
      </c>
      <c r="B9" s="6" t="s">
        <v>139</v>
      </c>
      <c r="C9" s="65">
        <v>32000</v>
      </c>
      <c r="D9" s="8">
        <v>8000</v>
      </c>
      <c r="E9" s="6" t="s">
        <v>41</v>
      </c>
      <c r="F9" s="12">
        <f t="shared" si="0"/>
        <v>4</v>
      </c>
      <c r="G9" s="10" t="s">
        <v>41</v>
      </c>
    </row>
    <row r="10" spans="1:8">
      <c r="A10" s="3" t="s">
        <v>140</v>
      </c>
      <c r="B10" s="14" t="s">
        <v>141</v>
      </c>
      <c r="C10" s="14"/>
      <c r="D10" s="14" t="s">
        <v>142</v>
      </c>
      <c r="E10" s="3"/>
    </row>
    <row r="11" spans="1:8">
      <c r="A11" s="6" t="str">
        <f>A3</f>
        <v>1.1 Ventes à la commission</v>
      </c>
      <c r="B11" s="7">
        <v>2000</v>
      </c>
      <c r="C11" s="6" t="s">
        <v>143</v>
      </c>
      <c r="D11" s="85">
        <v>800</v>
      </c>
      <c r="E11" s="6" t="str">
        <f>C11</f>
        <v>de ventes</v>
      </c>
    </row>
    <row r="12" spans="1:8">
      <c r="A12" s="67" t="s">
        <v>2</v>
      </c>
      <c r="B12" s="8">
        <v>20</v>
      </c>
      <c r="C12" s="6" t="s">
        <v>15</v>
      </c>
      <c r="D12" s="86">
        <v>8</v>
      </c>
      <c r="E12" s="6" t="str">
        <f t="shared" ref="E12:E17" si="1">C12</f>
        <v>unités</v>
      </c>
    </row>
    <row r="13" spans="1:8">
      <c r="A13" s="6" t="str">
        <f t="shared" ref="A13:A18" si="2">A4</f>
        <v>2.1 Traitement des achats</v>
      </c>
      <c r="B13" s="68">
        <v>2</v>
      </c>
      <c r="C13" s="6" t="str">
        <f t="shared" ref="C13:C18" si="3">E4</f>
        <v>commandes</v>
      </c>
      <c r="D13" s="68">
        <v>3</v>
      </c>
      <c r="E13" s="6" t="str">
        <f t="shared" si="1"/>
        <v>commandes</v>
      </c>
    </row>
    <row r="14" spans="1:8">
      <c r="A14" s="6" t="str">
        <f t="shared" si="2"/>
        <v>3.1 Publicité pour les articles</v>
      </c>
      <c r="B14" s="8">
        <v>2</v>
      </c>
      <c r="C14" s="6" t="str">
        <f t="shared" si="3"/>
        <v>promotions</v>
      </c>
      <c r="D14" s="8">
        <v>2</v>
      </c>
      <c r="E14" s="6" t="str">
        <f t="shared" si="1"/>
        <v>promotions</v>
      </c>
    </row>
    <row r="15" spans="1:8">
      <c r="A15" s="6" t="str">
        <f t="shared" si="2"/>
        <v>3.2 Comptabilité des stocks</v>
      </c>
      <c r="B15" s="8">
        <v>1</v>
      </c>
      <c r="C15" s="6" t="str">
        <f t="shared" si="3"/>
        <v>catégories</v>
      </c>
      <c r="D15" s="8">
        <v>1</v>
      </c>
      <c r="E15" s="6" t="str">
        <f t="shared" si="1"/>
        <v>catégories</v>
      </c>
    </row>
    <row r="16" spans="1:8">
      <c r="A16" s="6" t="str">
        <f t="shared" si="2"/>
        <v>4.1 Réception des retours clients</v>
      </c>
      <c r="B16" s="8">
        <v>6</v>
      </c>
      <c r="C16" s="6" t="str">
        <f t="shared" si="3"/>
        <v>retours</v>
      </c>
      <c r="D16" s="8">
        <v>2</v>
      </c>
      <c r="E16" s="6" t="str">
        <f t="shared" si="1"/>
        <v>retours</v>
      </c>
    </row>
    <row r="17" spans="1:5">
      <c r="A17" s="6" t="str">
        <f t="shared" si="2"/>
        <v>5.1 Encadrement des vendeurs</v>
      </c>
      <c r="B17" s="45">
        <f>B22</f>
        <v>200</v>
      </c>
      <c r="C17" s="6" t="str">
        <f t="shared" si="3"/>
        <v>coût des ventes</v>
      </c>
      <c r="D17" s="45">
        <f>D22</f>
        <v>80</v>
      </c>
      <c r="E17" s="6" t="str">
        <f t="shared" si="1"/>
        <v>coût des ventes</v>
      </c>
    </row>
    <row r="18" spans="1:5">
      <c r="A18" s="6" t="str">
        <f t="shared" si="2"/>
        <v>5.2 Utilisation du bâtiment</v>
      </c>
      <c r="B18" s="8">
        <v>80</v>
      </c>
      <c r="C18" s="6" t="str">
        <f t="shared" si="3"/>
        <v>m²</v>
      </c>
      <c r="D18" s="8">
        <v>60</v>
      </c>
      <c r="E18" s="6" t="str">
        <f>C18</f>
        <v>m²</v>
      </c>
    </row>
    <row r="19" spans="1:5">
      <c r="A19" s="3" t="s">
        <v>47</v>
      </c>
      <c r="B19" s="16"/>
      <c r="C19" s="3"/>
      <c r="D19" s="16"/>
      <c r="E19" s="3"/>
    </row>
    <row r="20" spans="1:5">
      <c r="A20" s="17" t="s">
        <v>48</v>
      </c>
      <c r="B20" s="18"/>
      <c r="C20" s="19"/>
      <c r="D20" s="18"/>
      <c r="E20" s="19"/>
    </row>
    <row r="21" spans="1:5">
      <c r="A21" s="20"/>
      <c r="B21" s="14" t="str">
        <f>B10</f>
        <v>Raquettes de tennis</v>
      </c>
      <c r="C21" s="89" t="str">
        <f>D10</f>
        <v>Cannes à pêche</v>
      </c>
      <c r="D21" s="90"/>
      <c r="E21" s="14" t="s">
        <v>49</v>
      </c>
    </row>
    <row r="22" spans="1:5">
      <c r="A22" s="21" t="str">
        <f>A3</f>
        <v>1.1 Ventes à la commission</v>
      </c>
      <c r="B22" s="9">
        <f>$F3*B11</f>
        <v>200</v>
      </c>
      <c r="C22" s="9"/>
      <c r="D22" s="9">
        <f>$F3*D11</f>
        <v>80</v>
      </c>
      <c r="E22" s="23">
        <f>SUM(B22:D22)</f>
        <v>280</v>
      </c>
    </row>
    <row r="23" spans="1:5">
      <c r="A23" s="21" t="str">
        <f t="shared" ref="A23:A28" si="4">A4</f>
        <v>2.1 Traitement des achats</v>
      </c>
      <c r="B23" s="12">
        <f t="shared" ref="B23:B28" si="5">$F4*B13</f>
        <v>60</v>
      </c>
      <c r="C23" s="12"/>
      <c r="D23" s="12">
        <f t="shared" ref="D23:D28" si="6">$F4*D13</f>
        <v>90</v>
      </c>
      <c r="E23" s="24">
        <f t="shared" ref="E23:E29" si="7">SUM(B23:D23)</f>
        <v>150</v>
      </c>
    </row>
    <row r="24" spans="1:5">
      <c r="A24" s="21" t="str">
        <f t="shared" si="4"/>
        <v>3.1 Publicité pour les articles</v>
      </c>
      <c r="B24" s="12">
        <f t="shared" si="5"/>
        <v>20</v>
      </c>
      <c r="C24" s="12"/>
      <c r="D24" s="12">
        <f t="shared" si="6"/>
        <v>20</v>
      </c>
      <c r="E24" s="24">
        <f t="shared" si="7"/>
        <v>40</v>
      </c>
    </row>
    <row r="25" spans="1:5">
      <c r="A25" s="21" t="str">
        <f t="shared" si="4"/>
        <v>3.2 Comptabilité des stocks</v>
      </c>
      <c r="B25" s="12">
        <f t="shared" si="5"/>
        <v>5</v>
      </c>
      <c r="C25" s="12"/>
      <c r="D25" s="12">
        <f t="shared" si="6"/>
        <v>5</v>
      </c>
      <c r="E25" s="24">
        <f t="shared" si="7"/>
        <v>10</v>
      </c>
    </row>
    <row r="26" spans="1:5">
      <c r="A26" s="21" t="str">
        <f t="shared" si="4"/>
        <v>4.1 Réception des retours clients</v>
      </c>
      <c r="B26" s="12">
        <f t="shared" si="5"/>
        <v>90</v>
      </c>
      <c r="C26" s="12"/>
      <c r="D26" s="12">
        <f t="shared" si="6"/>
        <v>30</v>
      </c>
      <c r="E26" s="24">
        <f t="shared" si="7"/>
        <v>120</v>
      </c>
    </row>
    <row r="27" spans="1:5">
      <c r="A27" s="21" t="str">
        <f t="shared" si="4"/>
        <v>5.1 Encadrement des vendeurs</v>
      </c>
      <c r="B27" s="12">
        <f t="shared" si="5"/>
        <v>34.782608695652172</v>
      </c>
      <c r="C27" s="12"/>
      <c r="D27" s="12">
        <f t="shared" si="6"/>
        <v>13.913043478260869</v>
      </c>
      <c r="E27" s="24">
        <f t="shared" si="7"/>
        <v>48.695652173913039</v>
      </c>
    </row>
    <row r="28" spans="1:5">
      <c r="A28" s="21" t="str">
        <f t="shared" si="4"/>
        <v>5.2 Utilisation du bâtiment</v>
      </c>
      <c r="B28" s="12">
        <f t="shared" si="5"/>
        <v>320</v>
      </c>
      <c r="C28" s="12"/>
      <c r="D28" s="12">
        <f t="shared" si="6"/>
        <v>240</v>
      </c>
      <c r="E28" s="24">
        <f t="shared" si="7"/>
        <v>560</v>
      </c>
    </row>
    <row r="29" spans="1:5">
      <c r="A29" s="26" t="s">
        <v>50</v>
      </c>
      <c r="B29" s="69">
        <f>SUM(B22:B28)</f>
        <v>729.78260869565224</v>
      </c>
      <c r="C29" s="69"/>
      <c r="D29" s="69">
        <f>SUM(D22:D28)</f>
        <v>478.91304347826087</v>
      </c>
      <c r="E29" s="27">
        <f t="shared" si="7"/>
        <v>1208.695652173913</v>
      </c>
    </row>
    <row r="30" spans="1:5" ht="20" thickBot="1">
      <c r="A30" s="28" t="s">
        <v>51</v>
      </c>
      <c r="B30" s="70">
        <f>B29/B12</f>
        <v>36.489130434782609</v>
      </c>
      <c r="C30" s="71"/>
      <c r="D30" s="70">
        <f>D29/D12</f>
        <v>59.864130434782609</v>
      </c>
      <c r="E30" s="28"/>
    </row>
    <row r="31" spans="1:5">
      <c r="A31" s="17" t="s">
        <v>52</v>
      </c>
      <c r="B31" s="30"/>
      <c r="C31" s="31"/>
      <c r="D31" s="30"/>
    </row>
    <row r="32" spans="1:5">
      <c r="A32" s="3"/>
      <c r="B32" s="14" t="s">
        <v>53</v>
      </c>
      <c r="C32" s="14"/>
      <c r="D32" s="14"/>
      <c r="E32" s="3"/>
    </row>
    <row r="33" spans="1:5">
      <c r="A33" s="6" t="s">
        <v>112</v>
      </c>
      <c r="B33" s="32">
        <v>8.6999999999999993</v>
      </c>
      <c r="C33" s="72"/>
      <c r="D33" s="73"/>
    </row>
    <row r="34" spans="1:5">
      <c r="A34" s="3"/>
      <c r="B34" s="74" t="str">
        <f>B21</f>
        <v>Raquettes de tennis</v>
      </c>
      <c r="C34" s="91" t="str">
        <f>C21</f>
        <v>Cannes à pêche</v>
      </c>
      <c r="D34" s="90"/>
      <c r="E34" s="14" t="s">
        <v>49</v>
      </c>
    </row>
    <row r="35" spans="1:5">
      <c r="A35" s="21" t="str">
        <f>A22</f>
        <v>1.1 Ventes à la commission</v>
      </c>
      <c r="B35" s="75">
        <f>B22</f>
        <v>200</v>
      </c>
      <c r="C35" s="76"/>
      <c r="D35" s="76">
        <f>D22</f>
        <v>80</v>
      </c>
      <c r="E35" s="77"/>
    </row>
    <row r="36" spans="1:5" ht="20" thickBot="1">
      <c r="A36" s="33" t="s">
        <v>3</v>
      </c>
      <c r="B36" s="78">
        <f>$B$33*B12</f>
        <v>174</v>
      </c>
      <c r="C36" s="79"/>
      <c r="D36" s="78">
        <f>$B$33*D12</f>
        <v>69.599999999999994</v>
      </c>
      <c r="E36" s="25">
        <f>SUM(B36:D36)</f>
        <v>243.6</v>
      </c>
    </row>
    <row r="37" spans="1:5">
      <c r="A37" s="80" t="str">
        <f>A29</f>
        <v>Coût total</v>
      </c>
      <c r="B37" s="81">
        <f>B35+B36</f>
        <v>374</v>
      </c>
      <c r="C37" s="82"/>
      <c r="D37" s="81">
        <f>D35+D36</f>
        <v>149.6</v>
      </c>
      <c r="E37" s="83"/>
    </row>
    <row r="38" spans="1:5" ht="20" thickBot="1">
      <c r="A38" s="80" t="str">
        <f>A30</f>
        <v>Coût unitaire</v>
      </c>
      <c r="B38" s="70">
        <f>B37/B12</f>
        <v>18.7</v>
      </c>
      <c r="C38" s="71"/>
      <c r="D38" s="70">
        <f>D37/D12</f>
        <v>18.7</v>
      </c>
      <c r="E38" s="28"/>
    </row>
    <row r="43" spans="1:5">
      <c r="A43" s="39"/>
    </row>
    <row r="45" spans="1:5">
      <c r="A45" s="39"/>
    </row>
  </sheetData>
  <mergeCells count="3">
    <mergeCell ref="C1:G1"/>
    <mergeCell ref="C21:D21"/>
    <mergeCell ref="C34:D34"/>
  </mergeCells>
  <phoneticPr fontId="3" type="noConversion"/>
  <pageMargins left="0.75" right="0.75" top="1" bottom="1" header="0.4921259845" footer="0.4921259845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H58"/>
  <sheetViews>
    <sheetView topLeftCell="A18" workbookViewId="0">
      <selection activeCell="B40" sqref="B40"/>
    </sheetView>
  </sheetViews>
  <sheetFormatPr baseColWidth="10" defaultColWidth="8" defaultRowHeight="19"/>
  <cols>
    <col min="1" max="1" width="52.1640625" style="1" customWidth="1"/>
    <col min="2" max="2" width="20.83203125" style="1" customWidth="1"/>
    <col min="3" max="3" width="19.33203125" style="1" customWidth="1"/>
    <col min="4" max="4" width="16.33203125" style="1" customWidth="1"/>
    <col min="5" max="5" width="19.5" style="1" customWidth="1"/>
    <col min="6" max="6" width="16.6640625" style="1" customWidth="1"/>
    <col min="7" max="7" width="13.83203125" style="1" customWidth="1"/>
    <col min="8" max="16384" width="8" style="1"/>
  </cols>
  <sheetData>
    <row r="1" spans="1:8">
      <c r="A1" s="1" t="s">
        <v>5</v>
      </c>
      <c r="B1" s="2" t="s">
        <v>6</v>
      </c>
    </row>
    <row r="2" spans="1:8" ht="38">
      <c r="A2" s="3" t="s">
        <v>7</v>
      </c>
      <c r="B2" s="4" t="s">
        <v>8</v>
      </c>
      <c r="C2" s="4" t="s">
        <v>9</v>
      </c>
      <c r="D2" s="4" t="s">
        <v>10</v>
      </c>
      <c r="E2" s="5"/>
      <c r="F2" s="4" t="s">
        <v>11</v>
      </c>
      <c r="G2" s="3" t="s">
        <v>12</v>
      </c>
      <c r="H2" s="3"/>
    </row>
    <row r="3" spans="1:8">
      <c r="A3" s="6" t="s">
        <v>13</v>
      </c>
      <c r="B3" s="6" t="s">
        <v>14</v>
      </c>
      <c r="C3" s="7">
        <v>50000</v>
      </c>
      <c r="D3" s="8">
        <v>1000000</v>
      </c>
      <c r="E3" s="6" t="s">
        <v>15</v>
      </c>
      <c r="F3" s="9">
        <f>C3/D3</f>
        <v>0.05</v>
      </c>
      <c r="G3" s="10" t="s">
        <v>16</v>
      </c>
    </row>
    <row r="4" spans="1:8">
      <c r="A4" s="6" t="s">
        <v>17</v>
      </c>
      <c r="B4" s="6" t="s">
        <v>18</v>
      </c>
      <c r="C4" s="11">
        <v>20000</v>
      </c>
      <c r="D4" s="8">
        <v>2000</v>
      </c>
      <c r="E4" s="6" t="s">
        <v>19</v>
      </c>
      <c r="F4" s="12">
        <f t="shared" ref="F4:F13" si="0">C4/D4</f>
        <v>10</v>
      </c>
      <c r="G4" s="10" t="s">
        <v>20</v>
      </c>
    </row>
    <row r="5" spans="1:8">
      <c r="A5" s="6" t="s">
        <v>21</v>
      </c>
      <c r="B5" s="6" t="str">
        <f>B3</f>
        <v>quantité produite</v>
      </c>
      <c r="C5" s="11">
        <v>80000</v>
      </c>
      <c r="D5" s="8">
        <v>800000</v>
      </c>
      <c r="E5" s="6" t="str">
        <f>E3</f>
        <v>unités</v>
      </c>
      <c r="F5" s="12">
        <f t="shared" si="0"/>
        <v>0.1</v>
      </c>
      <c r="G5" s="10" t="str">
        <f>G3</f>
        <v>unité</v>
      </c>
    </row>
    <row r="6" spans="1:8">
      <c r="A6" s="6" t="s">
        <v>22</v>
      </c>
      <c r="B6" s="6" t="str">
        <f>B4</f>
        <v>heures de MOD</v>
      </c>
      <c r="C6" s="11">
        <v>40000</v>
      </c>
      <c r="D6" s="8">
        <v>2000</v>
      </c>
      <c r="E6" s="6" t="str">
        <f>E4</f>
        <v>heures</v>
      </c>
      <c r="F6" s="12">
        <f t="shared" si="0"/>
        <v>20</v>
      </c>
      <c r="G6" s="10" t="str">
        <f>G4</f>
        <v>heure</v>
      </c>
    </row>
    <row r="7" spans="1:8">
      <c r="A7" s="6" t="s">
        <v>23</v>
      </c>
      <c r="B7" s="6" t="s">
        <v>24</v>
      </c>
      <c r="C7" s="11">
        <v>30000</v>
      </c>
      <c r="D7" s="8">
        <v>100</v>
      </c>
      <c r="E7" s="6" t="str">
        <f>B7</f>
        <v>séries</v>
      </c>
      <c r="F7" s="12">
        <f t="shared" si="0"/>
        <v>300</v>
      </c>
      <c r="G7" s="10" t="s">
        <v>25</v>
      </c>
    </row>
    <row r="8" spans="1:8">
      <c r="A8" s="6" t="s">
        <v>26</v>
      </c>
      <c r="B8" s="6" t="s">
        <v>27</v>
      </c>
      <c r="C8" s="11">
        <v>100000</v>
      </c>
      <c r="D8" s="8">
        <v>100</v>
      </c>
      <c r="E8" s="6" t="s">
        <v>27</v>
      </c>
      <c r="F8" s="12">
        <f t="shared" si="0"/>
        <v>1000</v>
      </c>
      <c r="G8" s="10" t="s">
        <v>28</v>
      </c>
    </row>
    <row r="9" spans="1:8">
      <c r="A9" s="6" t="s">
        <v>29</v>
      </c>
      <c r="B9" s="6" t="s">
        <v>30</v>
      </c>
      <c r="C9" s="11">
        <v>20000</v>
      </c>
      <c r="D9" s="8">
        <v>2</v>
      </c>
      <c r="E9" s="6" t="str">
        <f>B9</f>
        <v>modèles</v>
      </c>
      <c r="F9" s="12">
        <f t="shared" si="0"/>
        <v>10000</v>
      </c>
      <c r="G9" s="10" t="s">
        <v>31</v>
      </c>
    </row>
    <row r="10" spans="1:8">
      <c r="A10" s="6" t="s">
        <v>32</v>
      </c>
      <c r="B10" s="6" t="s">
        <v>33</v>
      </c>
      <c r="C10" s="11">
        <v>40000</v>
      </c>
      <c r="D10" s="8">
        <v>2000</v>
      </c>
      <c r="E10" s="6" t="str">
        <f>B10</f>
        <v>commandes</v>
      </c>
      <c r="F10" s="12">
        <f t="shared" si="0"/>
        <v>20</v>
      </c>
      <c r="G10" s="10" t="s">
        <v>34</v>
      </c>
    </row>
    <row r="11" spans="1:8">
      <c r="A11" s="6" t="s">
        <v>35</v>
      </c>
      <c r="B11" s="6" t="s">
        <v>36</v>
      </c>
      <c r="C11" s="11">
        <v>20000</v>
      </c>
      <c r="D11" s="8">
        <v>1000</v>
      </c>
      <c r="E11" s="6" t="str">
        <f>B11</f>
        <v>réclamations</v>
      </c>
      <c r="F11" s="12">
        <f t="shared" si="0"/>
        <v>20</v>
      </c>
      <c r="G11" s="10" t="s">
        <v>37</v>
      </c>
    </row>
    <row r="12" spans="1:8">
      <c r="A12" s="6" t="s">
        <v>38</v>
      </c>
      <c r="B12" s="6" t="s">
        <v>39</v>
      </c>
      <c r="C12" s="11">
        <v>12000</v>
      </c>
      <c r="D12" s="11">
        <v>60000</v>
      </c>
      <c r="E12" s="6" t="str">
        <f>B12</f>
        <v>coût de la MOD</v>
      </c>
      <c r="F12" s="13">
        <f t="shared" si="0"/>
        <v>0.2</v>
      </c>
      <c r="G12" s="10" t="str">
        <f>E12</f>
        <v>coût de la MOD</v>
      </c>
    </row>
    <row r="13" spans="1:8">
      <c r="A13" s="6" t="s">
        <v>40</v>
      </c>
      <c r="B13" s="6" t="s">
        <v>41</v>
      </c>
      <c r="C13" s="11">
        <v>40000</v>
      </c>
      <c r="D13" s="8">
        <v>10000</v>
      </c>
      <c r="E13" s="6" t="str">
        <f>B13</f>
        <v>m²</v>
      </c>
      <c r="F13" s="12">
        <f t="shared" si="0"/>
        <v>4</v>
      </c>
      <c r="G13" s="10" t="str">
        <f>E13</f>
        <v>m²</v>
      </c>
    </row>
    <row r="14" spans="1:8">
      <c r="A14" s="3" t="s">
        <v>42</v>
      </c>
      <c r="B14" s="14" t="s">
        <v>43</v>
      </c>
      <c r="C14" s="14"/>
      <c r="D14" s="14" t="s">
        <v>44</v>
      </c>
      <c r="E14" s="3"/>
    </row>
    <row r="15" spans="1:8">
      <c r="A15" s="6" t="s">
        <v>45</v>
      </c>
      <c r="B15" s="8">
        <v>800000</v>
      </c>
      <c r="C15" s="6" t="str">
        <f>E5</f>
        <v>unités</v>
      </c>
      <c r="D15" s="8">
        <v>900000</v>
      </c>
      <c r="E15" s="6" t="str">
        <f>E5</f>
        <v>unités</v>
      </c>
    </row>
    <row r="16" spans="1:8">
      <c r="A16" s="6" t="s">
        <v>46</v>
      </c>
      <c r="B16" s="8">
        <v>1600</v>
      </c>
      <c r="C16" s="6" t="str">
        <f t="shared" ref="C16:C23" si="1">E6</f>
        <v>heures</v>
      </c>
      <c r="D16" s="8">
        <v>2100</v>
      </c>
      <c r="E16" s="6" t="str">
        <f t="shared" ref="E16:E23" si="2">E6</f>
        <v>heures</v>
      </c>
    </row>
    <row r="17" spans="1:7">
      <c r="A17" s="6" t="str">
        <f>A7</f>
        <v>2.1 Contrôle de qualité</v>
      </c>
      <c r="B17" s="8">
        <v>50</v>
      </c>
      <c r="C17" s="6" t="str">
        <f t="shared" si="1"/>
        <v>séries</v>
      </c>
      <c r="D17" s="8">
        <v>40</v>
      </c>
      <c r="E17" s="6" t="str">
        <f t="shared" si="2"/>
        <v>séries</v>
      </c>
    </row>
    <row r="18" spans="1:7">
      <c r="A18" s="6" t="str">
        <f t="shared" ref="A18:A23" si="3">A8</f>
        <v>3.1 Publicité pour les modèles</v>
      </c>
      <c r="B18" s="8">
        <v>50</v>
      </c>
      <c r="C18" s="6" t="str">
        <f t="shared" si="1"/>
        <v>promotions</v>
      </c>
      <c r="D18" s="8">
        <v>40</v>
      </c>
      <c r="E18" s="6" t="str">
        <f t="shared" si="2"/>
        <v>promotions</v>
      </c>
      <c r="G18" s="15"/>
    </row>
    <row r="19" spans="1:7">
      <c r="A19" s="6" t="str">
        <f t="shared" si="3"/>
        <v>3.2 Enregistrement des modèles</v>
      </c>
      <c r="B19" s="8">
        <v>1</v>
      </c>
      <c r="C19" s="6" t="str">
        <f t="shared" si="1"/>
        <v>modèles</v>
      </c>
      <c r="D19" s="8">
        <v>1</v>
      </c>
      <c r="E19" s="6" t="str">
        <f t="shared" si="2"/>
        <v>modèles</v>
      </c>
    </row>
    <row r="20" spans="1:7">
      <c r="A20" s="6" t="str">
        <f t="shared" si="3"/>
        <v>4.1 Commandes clients</v>
      </c>
      <c r="B20" s="8">
        <v>800</v>
      </c>
      <c r="C20" s="6" t="str">
        <f t="shared" si="1"/>
        <v>commandes</v>
      </c>
      <c r="D20" s="8">
        <v>900</v>
      </c>
      <c r="E20" s="6" t="str">
        <f t="shared" si="2"/>
        <v>commandes</v>
      </c>
    </row>
    <row r="21" spans="1:7">
      <c r="A21" s="6" t="str">
        <f t="shared" si="3"/>
        <v>4.2 Traitement des réclamations</v>
      </c>
      <c r="B21" s="8">
        <v>600</v>
      </c>
      <c r="C21" s="6" t="str">
        <f t="shared" si="1"/>
        <v>réclamations</v>
      </c>
      <c r="D21" s="8">
        <v>300</v>
      </c>
      <c r="E21" s="6" t="str">
        <f t="shared" si="2"/>
        <v>réclamations</v>
      </c>
    </row>
    <row r="22" spans="1:7">
      <c r="A22" s="6" t="str">
        <f t="shared" si="3"/>
        <v>5.1 Personnel de maîtrise</v>
      </c>
      <c r="B22" s="11">
        <v>16000</v>
      </c>
      <c r="C22" s="11" t="str">
        <f t="shared" si="1"/>
        <v>coût de la MOD</v>
      </c>
      <c r="D22" s="11">
        <v>42000</v>
      </c>
      <c r="E22" s="6" t="str">
        <f t="shared" si="2"/>
        <v>coût de la MOD</v>
      </c>
    </row>
    <row r="23" spans="1:7">
      <c r="A23" s="6" t="str">
        <f t="shared" si="3"/>
        <v>5.2 Occupation du bâtiment</v>
      </c>
      <c r="B23" s="8">
        <v>6000</v>
      </c>
      <c r="C23" s="6" t="str">
        <f t="shared" si="1"/>
        <v>m²</v>
      </c>
      <c r="D23" s="8">
        <v>3000</v>
      </c>
      <c r="E23" s="6" t="str">
        <f t="shared" si="2"/>
        <v>m²</v>
      </c>
    </row>
    <row r="24" spans="1:7">
      <c r="A24" s="3" t="s">
        <v>47</v>
      </c>
      <c r="B24" s="16"/>
      <c r="C24" s="3"/>
      <c r="D24" s="16"/>
      <c r="E24" s="3"/>
    </row>
    <row r="25" spans="1:7">
      <c r="A25" s="17" t="s">
        <v>48</v>
      </c>
      <c r="B25" s="18"/>
      <c r="C25" s="19"/>
      <c r="D25" s="18"/>
      <c r="E25" s="19"/>
    </row>
    <row r="26" spans="1:7">
      <c r="A26" s="20"/>
      <c r="B26" s="14" t="str">
        <f>B14</f>
        <v>Produit A</v>
      </c>
      <c r="C26" s="14"/>
      <c r="D26" s="14" t="str">
        <f>D14</f>
        <v>Produit B</v>
      </c>
      <c r="E26" s="14" t="s">
        <v>49</v>
      </c>
    </row>
    <row r="27" spans="1:7">
      <c r="A27" s="21" t="str">
        <f>A15</f>
        <v>1.1 et 1.3 Matières premières</v>
      </c>
      <c r="B27" s="22">
        <f>F3*B15</f>
        <v>40000</v>
      </c>
      <c r="C27" s="22"/>
      <c r="D27" s="22">
        <f>F5*D15</f>
        <v>90000</v>
      </c>
      <c r="E27" s="23">
        <f>SUM(B27:D27)</f>
        <v>130000</v>
      </c>
    </row>
    <row r="28" spans="1:7">
      <c r="A28" s="21" t="str">
        <f t="shared" ref="A28:A35" si="4">A16</f>
        <v>1.2 et 1.4 Main-d'œuvre directe</v>
      </c>
      <c r="B28" s="24">
        <f>F4*B16</f>
        <v>16000</v>
      </c>
      <c r="C28" s="24"/>
      <c r="D28" s="24">
        <f>F6*D16</f>
        <v>42000</v>
      </c>
      <c r="E28" s="24">
        <f t="shared" ref="E28:E36" si="5">SUM(B28:D28)</f>
        <v>58000</v>
      </c>
    </row>
    <row r="29" spans="1:7">
      <c r="A29" s="21" t="str">
        <f t="shared" si="4"/>
        <v>2.1 Contrôle de qualité</v>
      </c>
      <c r="B29" s="24">
        <f>$F7*B17</f>
        <v>15000</v>
      </c>
      <c r="C29" s="24"/>
      <c r="D29" s="24">
        <f>$F7*D17</f>
        <v>12000</v>
      </c>
      <c r="E29" s="24">
        <f t="shared" si="5"/>
        <v>27000</v>
      </c>
    </row>
    <row r="30" spans="1:7">
      <c r="A30" s="21" t="str">
        <f t="shared" si="4"/>
        <v>3.1 Publicité pour les modèles</v>
      </c>
      <c r="B30" s="24">
        <f>$F8*B18</f>
        <v>50000</v>
      </c>
      <c r="C30" s="24"/>
      <c r="D30" s="24">
        <f t="shared" ref="B30:F35" si="6">$F8*D18</f>
        <v>40000</v>
      </c>
      <c r="E30" s="24">
        <f t="shared" si="5"/>
        <v>90000</v>
      </c>
    </row>
    <row r="31" spans="1:7">
      <c r="A31" s="21" t="str">
        <f t="shared" si="4"/>
        <v>3.2 Enregistrement des modèles</v>
      </c>
      <c r="B31" s="24">
        <f t="shared" si="6"/>
        <v>10000</v>
      </c>
      <c r="C31" s="24"/>
      <c r="D31" s="24">
        <f t="shared" si="6"/>
        <v>10000</v>
      </c>
      <c r="E31" s="24">
        <f t="shared" si="5"/>
        <v>20000</v>
      </c>
    </row>
    <row r="32" spans="1:7">
      <c r="A32" s="21" t="str">
        <f t="shared" si="4"/>
        <v>4.1 Commandes clients</v>
      </c>
      <c r="B32" s="24">
        <f t="shared" si="6"/>
        <v>16000</v>
      </c>
      <c r="C32" s="24"/>
      <c r="D32" s="24">
        <f t="shared" si="6"/>
        <v>18000</v>
      </c>
      <c r="E32" s="24">
        <f t="shared" si="5"/>
        <v>34000</v>
      </c>
    </row>
    <row r="33" spans="1:5">
      <c r="A33" s="21" t="str">
        <f t="shared" si="4"/>
        <v>4.2 Traitement des réclamations</v>
      </c>
      <c r="B33" s="24">
        <f t="shared" si="6"/>
        <v>12000</v>
      </c>
      <c r="C33" s="24"/>
      <c r="D33" s="24">
        <f t="shared" si="6"/>
        <v>6000</v>
      </c>
      <c r="E33" s="24">
        <f t="shared" si="5"/>
        <v>18000</v>
      </c>
    </row>
    <row r="34" spans="1:5">
      <c r="A34" s="21" t="str">
        <f t="shared" si="4"/>
        <v>5.1 Personnel de maîtrise</v>
      </c>
      <c r="B34" s="24">
        <f t="shared" si="6"/>
        <v>3200</v>
      </c>
      <c r="C34" s="24"/>
      <c r="D34" s="24">
        <f t="shared" si="6"/>
        <v>8400</v>
      </c>
      <c r="E34" s="24">
        <f t="shared" si="5"/>
        <v>11600</v>
      </c>
    </row>
    <row r="35" spans="1:5" ht="20" thickBot="1">
      <c r="A35" s="21" t="str">
        <f t="shared" si="4"/>
        <v>5.2 Occupation du bâtiment</v>
      </c>
      <c r="B35" s="25">
        <f t="shared" si="6"/>
        <v>24000</v>
      </c>
      <c r="C35" s="25"/>
      <c r="D35" s="25">
        <f t="shared" si="6"/>
        <v>12000</v>
      </c>
      <c r="E35" s="25">
        <f t="shared" si="5"/>
        <v>36000</v>
      </c>
    </row>
    <row r="36" spans="1:5">
      <c r="A36" s="26" t="s">
        <v>50</v>
      </c>
      <c r="B36" s="27">
        <f>SUM(B27:B35)</f>
        <v>186200</v>
      </c>
      <c r="C36" s="27"/>
      <c r="D36" s="27">
        <f>SUM(D27:D35)</f>
        <v>238400</v>
      </c>
      <c r="E36" s="27">
        <f t="shared" si="5"/>
        <v>424600</v>
      </c>
    </row>
    <row r="37" spans="1:5" ht="20" thickBot="1">
      <c r="A37" s="28" t="s">
        <v>51</v>
      </c>
      <c r="B37" s="29">
        <f>B36/B15</f>
        <v>0.23275000000000001</v>
      </c>
      <c r="C37" s="28"/>
      <c r="D37" s="29">
        <f>D36/D15</f>
        <v>0.2648888888888889</v>
      </c>
      <c r="E37" s="28"/>
    </row>
    <row r="38" spans="1:5">
      <c r="A38" s="17" t="s">
        <v>52</v>
      </c>
      <c r="B38" s="30"/>
      <c r="C38" s="31"/>
      <c r="D38" s="30"/>
    </row>
    <row r="39" spans="1:5" ht="42" customHeight="1">
      <c r="A39" s="3"/>
      <c r="B39" s="14" t="s">
        <v>53</v>
      </c>
      <c r="C39" s="4" t="s">
        <v>54</v>
      </c>
      <c r="D39" s="14"/>
      <c r="E39" s="3"/>
    </row>
    <row r="40" spans="1:5">
      <c r="A40" s="6" t="s">
        <v>55</v>
      </c>
      <c r="B40" s="32">
        <v>0.1</v>
      </c>
      <c r="C40" s="32">
        <v>20</v>
      </c>
    </row>
    <row r="41" spans="1:5">
      <c r="A41" s="3"/>
      <c r="B41" s="14" t="str">
        <f>B26</f>
        <v>Produit A</v>
      </c>
      <c r="C41" s="14"/>
      <c r="D41" s="14" t="str">
        <f>D26</f>
        <v>Produit B</v>
      </c>
      <c r="E41" s="14" t="s">
        <v>49</v>
      </c>
    </row>
    <row r="42" spans="1:5">
      <c r="A42" s="10" t="s">
        <v>56</v>
      </c>
      <c r="B42" s="24">
        <f>B27</f>
        <v>40000</v>
      </c>
      <c r="C42" s="24"/>
      <c r="D42" s="24">
        <f>D27</f>
        <v>90000</v>
      </c>
      <c r="E42" s="24">
        <f>SUM(B42:D42)</f>
        <v>130000</v>
      </c>
    </row>
    <row r="43" spans="1:5">
      <c r="A43" s="10" t="s">
        <v>57</v>
      </c>
      <c r="B43" s="24">
        <f>B28</f>
        <v>16000</v>
      </c>
      <c r="C43" s="24"/>
      <c r="D43" s="24">
        <f>D28</f>
        <v>42000</v>
      </c>
      <c r="E43" s="24">
        <f>SUM(B43:D43)</f>
        <v>58000</v>
      </c>
    </row>
    <row r="44" spans="1:5" ht="20" thickBot="1">
      <c r="A44" s="33" t="s">
        <v>58</v>
      </c>
      <c r="B44" s="25">
        <f>$B$40*B15+$C$40*B16</f>
        <v>112000</v>
      </c>
      <c r="C44" s="25"/>
      <c r="D44" s="25">
        <f>$B$40*D15+$C$40*D16</f>
        <v>132000</v>
      </c>
      <c r="E44" s="25">
        <f>SUM(B44:D44)</f>
        <v>244000</v>
      </c>
    </row>
    <row r="45" spans="1:5">
      <c r="A45" s="26" t="str">
        <f>A36</f>
        <v>Coût total</v>
      </c>
      <c r="B45" s="27">
        <f>SUM(B42:B44)</f>
        <v>168000</v>
      </c>
      <c r="C45" s="27"/>
      <c r="D45" s="27">
        <f>SUM(D42:D44)</f>
        <v>264000</v>
      </c>
      <c r="E45" s="27">
        <f>SUM(B45:D45)</f>
        <v>432000</v>
      </c>
    </row>
    <row r="46" spans="1:5" ht="20" thickBot="1">
      <c r="A46" s="26" t="str">
        <f>A37</f>
        <v>Coût unitaire</v>
      </c>
      <c r="B46" s="29">
        <f>B45/B15</f>
        <v>0.21</v>
      </c>
      <c r="C46" s="28"/>
      <c r="D46" s="29">
        <f>D45/D15</f>
        <v>0.29333333333333333</v>
      </c>
      <c r="E46" s="28"/>
    </row>
    <row r="48" spans="1:5">
      <c r="A48" s="34" t="s">
        <v>59</v>
      </c>
    </row>
    <row r="49" spans="1:5">
      <c r="A49" s="3"/>
      <c r="B49" s="14" t="s">
        <v>60</v>
      </c>
      <c r="C49" s="14" t="s">
        <v>61</v>
      </c>
      <c r="D49" s="14"/>
      <c r="E49" s="3"/>
    </row>
    <row r="50" spans="1:5">
      <c r="A50" s="10" t="s">
        <v>62</v>
      </c>
      <c r="B50" s="35">
        <f>SUM(C7:C13)</f>
        <v>262000</v>
      </c>
      <c r="C50" s="35">
        <f>SUM(C7:C13)</f>
        <v>262000</v>
      </c>
    </row>
    <row r="51" spans="1:5" ht="20" thickBot="1">
      <c r="A51" s="33" t="s">
        <v>63</v>
      </c>
      <c r="B51" s="36">
        <f>SUM(E29:E35)</f>
        <v>236600</v>
      </c>
      <c r="C51" s="36">
        <f>E44</f>
        <v>244000</v>
      </c>
    </row>
    <row r="52" spans="1:5" ht="20" thickBot="1">
      <c r="A52" s="37" t="s">
        <v>64</v>
      </c>
      <c r="B52" s="38">
        <f>B50-B51</f>
        <v>25400</v>
      </c>
      <c r="C52" s="38">
        <f>C50-C51</f>
        <v>18000</v>
      </c>
    </row>
    <row r="56" spans="1:5">
      <c r="A56" s="39"/>
    </row>
    <row r="58" spans="1:5">
      <c r="A58" s="39"/>
    </row>
  </sheetData>
  <sheetCalcPr fullCalcOnLoad="1"/>
  <phoneticPr fontId="3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H58"/>
  <sheetViews>
    <sheetView workbookViewId="0">
      <selection activeCell="B2" sqref="B2"/>
    </sheetView>
  </sheetViews>
  <sheetFormatPr baseColWidth="10" defaultColWidth="9.1640625" defaultRowHeight="19"/>
  <cols>
    <col min="1" max="1" width="52.1640625" style="1" customWidth="1"/>
    <col min="2" max="2" width="20.83203125" style="1" customWidth="1"/>
    <col min="3" max="3" width="19.33203125" style="1" customWidth="1"/>
    <col min="4" max="4" width="16.33203125" style="1" customWidth="1"/>
    <col min="5" max="5" width="19.5" style="1" customWidth="1"/>
    <col min="6" max="6" width="16.6640625" style="1" customWidth="1"/>
    <col min="7" max="7" width="13.83203125" style="1" customWidth="1"/>
    <col min="8" max="16384" width="9.1640625" style="1"/>
  </cols>
  <sheetData>
    <row r="1" spans="1:8" ht="41.25" customHeight="1">
      <c r="A1" s="1" t="s">
        <v>65</v>
      </c>
      <c r="B1" s="2"/>
      <c r="D1" s="87" t="s">
        <v>66</v>
      </c>
      <c r="E1" s="88"/>
      <c r="F1" s="88"/>
      <c r="G1" s="88"/>
    </row>
    <row r="2" spans="1:8" ht="38">
      <c r="A2" s="3" t="s">
        <v>7</v>
      </c>
      <c r="B2" s="4" t="s">
        <v>8</v>
      </c>
      <c r="C2" s="4" t="s">
        <v>9</v>
      </c>
      <c r="D2" s="4" t="s">
        <v>10</v>
      </c>
      <c r="E2" s="5"/>
      <c r="F2" s="4" t="s">
        <v>11</v>
      </c>
      <c r="G2" s="3" t="s">
        <v>12</v>
      </c>
      <c r="H2" s="3"/>
    </row>
    <row r="3" spans="1:8">
      <c r="A3" s="6" t="s">
        <v>13</v>
      </c>
      <c r="B3" s="6" t="s">
        <v>14</v>
      </c>
      <c r="C3" s="7">
        <v>50000</v>
      </c>
      <c r="D3" s="8">
        <v>1000000</v>
      </c>
      <c r="E3" s="6" t="s">
        <v>15</v>
      </c>
      <c r="F3" s="9"/>
      <c r="G3" s="10" t="s">
        <v>16</v>
      </c>
    </row>
    <row r="4" spans="1:8">
      <c r="A4" s="6" t="s">
        <v>17</v>
      </c>
      <c r="B4" s="6" t="s">
        <v>18</v>
      </c>
      <c r="C4" s="11">
        <v>20000</v>
      </c>
      <c r="D4" s="8">
        <v>2000</v>
      </c>
      <c r="E4" s="6" t="s">
        <v>19</v>
      </c>
      <c r="F4" s="12"/>
      <c r="G4" s="10" t="s">
        <v>20</v>
      </c>
    </row>
    <row r="5" spans="1:8">
      <c r="A5" s="6" t="s">
        <v>21</v>
      </c>
      <c r="B5" s="6" t="str">
        <f>B3</f>
        <v>quantité produite</v>
      </c>
      <c r="C5" s="11">
        <v>80000</v>
      </c>
      <c r="D5" s="8">
        <v>800000</v>
      </c>
      <c r="E5" s="6" t="str">
        <f>E3</f>
        <v>unités</v>
      </c>
      <c r="F5" s="12"/>
      <c r="G5" s="10" t="str">
        <f>G3</f>
        <v>unité</v>
      </c>
    </row>
    <row r="6" spans="1:8">
      <c r="A6" s="6" t="s">
        <v>22</v>
      </c>
      <c r="B6" s="6" t="str">
        <f>B4</f>
        <v>heures de MOD</v>
      </c>
      <c r="C6" s="11">
        <v>40000</v>
      </c>
      <c r="D6" s="8">
        <v>2000</v>
      </c>
      <c r="E6" s="6" t="str">
        <f>E4</f>
        <v>heures</v>
      </c>
      <c r="F6" s="12"/>
      <c r="G6" s="10" t="str">
        <f>G4</f>
        <v>heure</v>
      </c>
    </row>
    <row r="7" spans="1:8">
      <c r="A7" s="6" t="s">
        <v>23</v>
      </c>
      <c r="B7" s="6" t="s">
        <v>24</v>
      </c>
      <c r="C7" s="11">
        <v>30000</v>
      </c>
      <c r="D7" s="8">
        <v>100</v>
      </c>
      <c r="E7" s="6" t="str">
        <f>B7</f>
        <v>séries</v>
      </c>
      <c r="F7" s="12"/>
      <c r="G7" s="10" t="s">
        <v>25</v>
      </c>
    </row>
    <row r="8" spans="1:8">
      <c r="A8" s="6" t="s">
        <v>26</v>
      </c>
      <c r="B8" s="6" t="s">
        <v>27</v>
      </c>
      <c r="C8" s="11">
        <v>100000</v>
      </c>
      <c r="D8" s="8">
        <v>100</v>
      </c>
      <c r="E8" s="6" t="s">
        <v>27</v>
      </c>
      <c r="F8" s="12"/>
      <c r="G8" s="10" t="s">
        <v>28</v>
      </c>
    </row>
    <row r="9" spans="1:8">
      <c r="A9" s="6" t="s">
        <v>29</v>
      </c>
      <c r="B9" s="6" t="s">
        <v>30</v>
      </c>
      <c r="C9" s="11">
        <v>20000</v>
      </c>
      <c r="D9" s="8">
        <v>2</v>
      </c>
      <c r="E9" s="6" t="str">
        <f>B9</f>
        <v>modèles</v>
      </c>
      <c r="F9" s="12"/>
      <c r="G9" s="10" t="s">
        <v>31</v>
      </c>
    </row>
    <row r="10" spans="1:8">
      <c r="A10" s="6" t="s">
        <v>32</v>
      </c>
      <c r="B10" s="6" t="s">
        <v>33</v>
      </c>
      <c r="C10" s="11">
        <v>40000</v>
      </c>
      <c r="D10" s="8">
        <v>2000</v>
      </c>
      <c r="E10" s="6" t="str">
        <f>B10</f>
        <v>commandes</v>
      </c>
      <c r="F10" s="12"/>
      <c r="G10" s="10" t="s">
        <v>34</v>
      </c>
    </row>
    <row r="11" spans="1:8">
      <c r="A11" s="6" t="s">
        <v>35</v>
      </c>
      <c r="B11" s="6" t="s">
        <v>36</v>
      </c>
      <c r="C11" s="11">
        <v>20000</v>
      </c>
      <c r="D11" s="8">
        <v>1000</v>
      </c>
      <c r="E11" s="6" t="str">
        <f>B11</f>
        <v>réclamations</v>
      </c>
      <c r="F11" s="12"/>
      <c r="G11" s="10" t="s">
        <v>37</v>
      </c>
    </row>
    <row r="12" spans="1:8">
      <c r="A12" s="6" t="s">
        <v>38</v>
      </c>
      <c r="B12" s="6" t="s">
        <v>39</v>
      </c>
      <c r="C12" s="11">
        <v>12000</v>
      </c>
      <c r="D12" s="11">
        <v>60000</v>
      </c>
      <c r="E12" s="6" t="str">
        <f>B12</f>
        <v>coût de la MOD</v>
      </c>
      <c r="F12" s="13"/>
      <c r="G12" s="10" t="str">
        <f>E12</f>
        <v>coût de la MOD</v>
      </c>
    </row>
    <row r="13" spans="1:8">
      <c r="A13" s="6" t="s">
        <v>40</v>
      </c>
      <c r="B13" s="6" t="s">
        <v>41</v>
      </c>
      <c r="C13" s="11">
        <v>40000</v>
      </c>
      <c r="D13" s="8">
        <v>10000</v>
      </c>
      <c r="E13" s="6" t="str">
        <f>B13</f>
        <v>m²</v>
      </c>
      <c r="F13" s="12"/>
      <c r="G13" s="10" t="str">
        <f>E13</f>
        <v>m²</v>
      </c>
    </row>
    <row r="14" spans="1:8">
      <c r="A14" s="3" t="s">
        <v>42</v>
      </c>
      <c r="B14" s="14" t="s">
        <v>43</v>
      </c>
      <c r="C14" s="14"/>
      <c r="D14" s="14" t="s">
        <v>44</v>
      </c>
      <c r="E14" s="3"/>
    </row>
    <row r="15" spans="1:8">
      <c r="A15" s="6" t="s">
        <v>45</v>
      </c>
      <c r="B15" s="8">
        <v>800000</v>
      </c>
      <c r="C15" s="6" t="str">
        <f>E5</f>
        <v>unités</v>
      </c>
      <c r="D15" s="8">
        <v>900000</v>
      </c>
      <c r="E15" s="6" t="str">
        <f>E5</f>
        <v>unités</v>
      </c>
    </row>
    <row r="16" spans="1:8">
      <c r="A16" s="6" t="s">
        <v>46</v>
      </c>
      <c r="B16" s="40">
        <v>2000</v>
      </c>
      <c r="C16" s="6" t="str">
        <f t="shared" ref="C16:C23" si="0">E6</f>
        <v>heures</v>
      </c>
      <c r="D16" s="8">
        <v>2100</v>
      </c>
      <c r="E16" s="6" t="str">
        <f t="shared" ref="E16:E23" si="1">E6</f>
        <v>heures</v>
      </c>
    </row>
    <row r="17" spans="1:7">
      <c r="A17" s="6" t="str">
        <f>A7</f>
        <v>2.1 Contrôle de qualité</v>
      </c>
      <c r="B17" s="8">
        <v>50</v>
      </c>
      <c r="C17" s="6" t="str">
        <f t="shared" si="0"/>
        <v>séries</v>
      </c>
      <c r="D17" s="8">
        <v>40</v>
      </c>
      <c r="E17" s="6" t="str">
        <f t="shared" si="1"/>
        <v>séries</v>
      </c>
    </row>
    <row r="18" spans="1:7">
      <c r="A18" s="6" t="str">
        <f t="shared" ref="A18:A23" si="2">A8</f>
        <v>3.1 Publicité pour les modèles</v>
      </c>
      <c r="B18" s="8">
        <v>50</v>
      </c>
      <c r="C18" s="6" t="str">
        <f t="shared" si="0"/>
        <v>promotions</v>
      </c>
      <c r="D18" s="8">
        <v>40</v>
      </c>
      <c r="E18" s="6" t="str">
        <f t="shared" si="1"/>
        <v>promotions</v>
      </c>
      <c r="G18" s="15"/>
    </row>
    <row r="19" spans="1:7">
      <c r="A19" s="6" t="str">
        <f t="shared" si="2"/>
        <v>3.2 Enregistrement des modèles</v>
      </c>
      <c r="B19" s="8">
        <v>1</v>
      </c>
      <c r="C19" s="6" t="str">
        <f t="shared" si="0"/>
        <v>modèles</v>
      </c>
      <c r="D19" s="8">
        <v>1</v>
      </c>
      <c r="E19" s="6" t="str">
        <f t="shared" si="1"/>
        <v>modèles</v>
      </c>
    </row>
    <row r="20" spans="1:7">
      <c r="A20" s="6" t="str">
        <f t="shared" si="2"/>
        <v>4.1 Commandes clients</v>
      </c>
      <c r="B20" s="8">
        <v>800</v>
      </c>
      <c r="C20" s="6" t="str">
        <f t="shared" si="0"/>
        <v>commandes</v>
      </c>
      <c r="D20" s="8">
        <v>900</v>
      </c>
      <c r="E20" s="6" t="str">
        <f t="shared" si="1"/>
        <v>commandes</v>
      </c>
    </row>
    <row r="21" spans="1:7">
      <c r="A21" s="6" t="str">
        <f t="shared" si="2"/>
        <v>4.2 Traitement des réclamations</v>
      </c>
      <c r="B21" s="8">
        <v>600</v>
      </c>
      <c r="C21" s="6" t="str">
        <f t="shared" si="0"/>
        <v>réclamations</v>
      </c>
      <c r="D21" s="8">
        <v>300</v>
      </c>
      <c r="E21" s="6" t="str">
        <f t="shared" si="1"/>
        <v>réclamations</v>
      </c>
    </row>
    <row r="22" spans="1:7">
      <c r="A22" s="6" t="str">
        <f t="shared" si="2"/>
        <v>5.1 Personnel de maîtrise</v>
      </c>
      <c r="B22" s="41">
        <v>20000</v>
      </c>
      <c r="C22" s="11" t="str">
        <f t="shared" si="0"/>
        <v>coût de la MOD</v>
      </c>
      <c r="D22" s="11">
        <v>42000</v>
      </c>
      <c r="E22" s="6" t="str">
        <f t="shared" si="1"/>
        <v>coût de la MOD</v>
      </c>
    </row>
    <row r="23" spans="1:7">
      <c r="A23" s="6" t="str">
        <f t="shared" si="2"/>
        <v>5.2 Occupation du bâtiment</v>
      </c>
      <c r="B23" s="8">
        <v>6000</v>
      </c>
      <c r="C23" s="6" t="str">
        <f t="shared" si="0"/>
        <v>m²</v>
      </c>
      <c r="D23" s="8">
        <v>3000</v>
      </c>
      <c r="E23" s="6" t="str">
        <f t="shared" si="1"/>
        <v>m²</v>
      </c>
    </row>
    <row r="24" spans="1:7">
      <c r="A24" s="3" t="s">
        <v>47</v>
      </c>
      <c r="B24" s="16"/>
      <c r="C24" s="3"/>
      <c r="D24" s="16"/>
      <c r="E24" s="3"/>
    </row>
    <row r="25" spans="1:7">
      <c r="A25" s="17" t="s">
        <v>48</v>
      </c>
      <c r="B25" s="18"/>
      <c r="C25" s="19"/>
      <c r="D25" s="18"/>
      <c r="E25" s="19"/>
    </row>
    <row r="26" spans="1:7">
      <c r="A26" s="20"/>
      <c r="B26" s="14" t="str">
        <f>B14</f>
        <v>Produit A</v>
      </c>
      <c r="C26" s="14"/>
      <c r="D26" s="14" t="str">
        <f>D14</f>
        <v>Produit B</v>
      </c>
      <c r="E26" s="14" t="s">
        <v>49</v>
      </c>
    </row>
    <row r="27" spans="1:7">
      <c r="A27" s="21" t="str">
        <f>A15</f>
        <v>1.1 et 1.3 Matières premières</v>
      </c>
      <c r="B27" s="22"/>
      <c r="C27" s="22"/>
      <c r="D27" s="22"/>
      <c r="E27" s="23"/>
    </row>
    <row r="28" spans="1:7">
      <c r="A28" s="21" t="str">
        <f t="shared" ref="A28:A35" si="3">A16</f>
        <v>1.2 et 1.4 Main-d'œuvre directe</v>
      </c>
      <c r="B28" s="42"/>
      <c r="C28" s="24"/>
      <c r="D28" s="24"/>
      <c r="E28" s="24"/>
    </row>
    <row r="29" spans="1:7">
      <c r="A29" s="21" t="str">
        <f t="shared" si="3"/>
        <v>2.1 Contrôle de qualité</v>
      </c>
      <c r="B29" s="24"/>
      <c r="C29" s="24"/>
      <c r="D29" s="24"/>
      <c r="E29" s="24"/>
    </row>
    <row r="30" spans="1:7">
      <c r="A30" s="21" t="str">
        <f t="shared" si="3"/>
        <v>3.1 Publicité pour les modèles</v>
      </c>
      <c r="B30" s="24"/>
      <c r="C30" s="24"/>
      <c r="D30" s="24"/>
      <c r="E30" s="24"/>
    </row>
    <row r="31" spans="1:7">
      <c r="A31" s="21" t="str">
        <f t="shared" si="3"/>
        <v>3.2 Enregistrement des modèles</v>
      </c>
      <c r="B31" s="24"/>
      <c r="C31" s="24"/>
      <c r="D31" s="24"/>
      <c r="E31" s="24"/>
    </row>
    <row r="32" spans="1:7">
      <c r="A32" s="21" t="str">
        <f t="shared" si="3"/>
        <v>4.1 Commandes clients</v>
      </c>
      <c r="B32" s="24"/>
      <c r="C32" s="24"/>
      <c r="D32" s="24"/>
      <c r="E32" s="24"/>
    </row>
    <row r="33" spans="1:5">
      <c r="A33" s="21" t="str">
        <f t="shared" si="3"/>
        <v>4.2 Traitement des réclamations</v>
      </c>
      <c r="B33" s="24"/>
      <c r="C33" s="24"/>
      <c r="D33" s="24"/>
      <c r="E33" s="24"/>
    </row>
    <row r="34" spans="1:5">
      <c r="A34" s="21" t="str">
        <f t="shared" si="3"/>
        <v>5.1 Personnel de maîtrise</v>
      </c>
      <c r="B34" s="24"/>
      <c r="C34" s="24"/>
      <c r="D34" s="24"/>
      <c r="E34" s="24"/>
    </row>
    <row r="35" spans="1:5" ht="20" thickBot="1">
      <c r="A35" s="21" t="str">
        <f t="shared" si="3"/>
        <v>5.2 Occupation du bâtiment</v>
      </c>
      <c r="B35" s="25"/>
      <c r="C35" s="25"/>
      <c r="D35" s="25"/>
      <c r="E35" s="25"/>
    </row>
    <row r="36" spans="1:5">
      <c r="A36" s="26" t="s">
        <v>50</v>
      </c>
      <c r="B36" s="27"/>
      <c r="C36" s="27"/>
      <c r="D36" s="27"/>
      <c r="E36" s="27"/>
    </row>
    <row r="37" spans="1:5" ht="20" thickBot="1">
      <c r="A37" s="28" t="s">
        <v>51</v>
      </c>
      <c r="B37" s="29">
        <f>B36/B15</f>
        <v>0</v>
      </c>
      <c r="C37" s="28"/>
      <c r="D37" s="29">
        <f>D36/D15</f>
        <v>0</v>
      </c>
      <c r="E37" s="28"/>
    </row>
    <row r="38" spans="1:5">
      <c r="A38" s="17" t="s">
        <v>52</v>
      </c>
      <c r="B38" s="30"/>
      <c r="C38" s="31"/>
      <c r="D38" s="30"/>
    </row>
    <row r="39" spans="1:5" ht="42" customHeight="1">
      <c r="A39" s="3"/>
      <c r="B39" s="14" t="s">
        <v>53</v>
      </c>
      <c r="C39" s="4" t="s">
        <v>54</v>
      </c>
      <c r="D39" s="14"/>
      <c r="E39" s="3"/>
    </row>
    <row r="40" spans="1:5">
      <c r="A40" s="6" t="s">
        <v>55</v>
      </c>
      <c r="B40" s="32">
        <v>0.1</v>
      </c>
      <c r="C40" s="32">
        <v>20</v>
      </c>
    </row>
    <row r="41" spans="1:5">
      <c r="A41" s="3"/>
      <c r="B41" s="14" t="str">
        <f>B26</f>
        <v>Produit A</v>
      </c>
      <c r="C41" s="14"/>
      <c r="D41" s="14" t="str">
        <f>D26</f>
        <v>Produit B</v>
      </c>
      <c r="E41" s="14" t="s">
        <v>49</v>
      </c>
    </row>
    <row r="42" spans="1:5">
      <c r="A42" s="10" t="s">
        <v>56</v>
      </c>
      <c r="B42" s="24"/>
      <c r="C42" s="24"/>
      <c r="D42" s="24"/>
      <c r="E42" s="24"/>
    </row>
    <row r="43" spans="1:5">
      <c r="A43" s="10" t="s">
        <v>57</v>
      </c>
      <c r="B43" s="24"/>
      <c r="C43" s="24"/>
      <c r="D43" s="24"/>
      <c r="E43" s="24"/>
    </row>
    <row r="44" spans="1:5" ht="20" thickBot="1">
      <c r="A44" s="33" t="s">
        <v>58</v>
      </c>
      <c r="B44" s="25"/>
      <c r="C44" s="25"/>
      <c r="D44" s="25"/>
      <c r="E44" s="25"/>
    </row>
    <row r="45" spans="1:5">
      <c r="A45" s="26" t="str">
        <f>A36</f>
        <v>Coût total</v>
      </c>
      <c r="B45" s="27">
        <f>SUM(B42:B44)</f>
        <v>0</v>
      </c>
      <c r="C45" s="27"/>
      <c r="D45" s="27">
        <f>SUM(D42:D44)</f>
        <v>0</v>
      </c>
      <c r="E45" s="27">
        <f>SUM(B45:D45)</f>
        <v>0</v>
      </c>
    </row>
    <row r="46" spans="1:5" ht="20" thickBot="1">
      <c r="A46" s="26" t="str">
        <f>A37</f>
        <v>Coût unitaire</v>
      </c>
      <c r="B46" s="29">
        <f>B45/B15</f>
        <v>0</v>
      </c>
      <c r="C46" s="28"/>
      <c r="D46" s="29">
        <f>D45/D15</f>
        <v>0</v>
      </c>
      <c r="E46" s="28"/>
    </row>
    <row r="48" spans="1:5">
      <c r="A48" s="34" t="s">
        <v>59</v>
      </c>
    </row>
    <row r="49" spans="1:5">
      <c r="A49" s="3"/>
      <c r="B49" s="14" t="s">
        <v>60</v>
      </c>
      <c r="C49" s="14" t="s">
        <v>61</v>
      </c>
      <c r="D49" s="14"/>
      <c r="E49" s="3"/>
    </row>
    <row r="50" spans="1:5">
      <c r="A50" s="10" t="s">
        <v>62</v>
      </c>
      <c r="B50" s="35">
        <f>SUM(C7:C13)</f>
        <v>262000</v>
      </c>
      <c r="C50" s="35">
        <f>SUM(C7:C13)</f>
        <v>262000</v>
      </c>
    </row>
    <row r="51" spans="1:5" ht="20" thickBot="1">
      <c r="A51" s="33" t="s">
        <v>63</v>
      </c>
      <c r="B51" s="36">
        <f>SUM(E29:E35)</f>
        <v>0</v>
      </c>
      <c r="C51" s="36">
        <f>E44</f>
        <v>0</v>
      </c>
    </row>
    <row r="52" spans="1:5" ht="20" thickBot="1">
      <c r="A52" s="37" t="s">
        <v>64</v>
      </c>
      <c r="B52" s="38">
        <f>B50-B51</f>
        <v>262000</v>
      </c>
      <c r="C52" s="38">
        <f>C50-C51</f>
        <v>262000</v>
      </c>
    </row>
    <row r="56" spans="1:5">
      <c r="A56" s="39"/>
    </row>
    <row r="58" spans="1:5">
      <c r="A58" s="39"/>
    </row>
  </sheetData>
  <sheetCalcPr fullCalcOnLoad="1"/>
  <mergeCells count="1">
    <mergeCell ref="D1:G1"/>
  </mergeCells>
  <phoneticPr fontId="3" type="noConversion"/>
  <pageMargins left="0.75" right="0.75" top="1" bottom="1" header="0.4921259845" footer="0.4921259845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H58"/>
  <sheetViews>
    <sheetView topLeftCell="A32" workbookViewId="0">
      <selection activeCell="B40" sqref="B40"/>
    </sheetView>
  </sheetViews>
  <sheetFormatPr baseColWidth="10" defaultColWidth="9.1640625" defaultRowHeight="19"/>
  <cols>
    <col min="1" max="1" width="52.1640625" style="1" customWidth="1"/>
    <col min="2" max="2" width="20.83203125" style="1" customWidth="1"/>
    <col min="3" max="3" width="19.33203125" style="1" customWidth="1"/>
    <col min="4" max="4" width="16.33203125" style="1" customWidth="1"/>
    <col min="5" max="5" width="19.5" style="1" customWidth="1"/>
    <col min="6" max="6" width="16.6640625" style="1" customWidth="1"/>
    <col min="7" max="7" width="13.83203125" style="1" customWidth="1"/>
    <col min="8" max="16384" width="9.1640625" style="1"/>
  </cols>
  <sheetData>
    <row r="1" spans="1:8" ht="41.25" customHeight="1">
      <c r="A1" s="1" t="s">
        <v>65</v>
      </c>
      <c r="B1" s="2" t="s">
        <v>6</v>
      </c>
      <c r="D1" s="87" t="s">
        <v>66</v>
      </c>
      <c r="E1" s="88"/>
      <c r="F1" s="88"/>
      <c r="G1" s="88"/>
    </row>
    <row r="2" spans="1:8" ht="38">
      <c r="A2" s="3" t="s">
        <v>7</v>
      </c>
      <c r="B2" s="4" t="s">
        <v>8</v>
      </c>
      <c r="C2" s="4" t="s">
        <v>9</v>
      </c>
      <c r="D2" s="4" t="s">
        <v>10</v>
      </c>
      <c r="E2" s="5"/>
      <c r="F2" s="4" t="s">
        <v>11</v>
      </c>
      <c r="G2" s="3" t="s">
        <v>12</v>
      </c>
      <c r="H2" s="3"/>
    </row>
    <row r="3" spans="1:8">
      <c r="A3" s="6" t="s">
        <v>13</v>
      </c>
      <c r="B3" s="6" t="s">
        <v>14</v>
      </c>
      <c r="C3" s="7">
        <v>50000</v>
      </c>
      <c r="D3" s="8">
        <v>1000000</v>
      </c>
      <c r="E3" s="6" t="s">
        <v>15</v>
      </c>
      <c r="F3" s="9">
        <f>C3/D3</f>
        <v>0.05</v>
      </c>
      <c r="G3" s="10" t="s">
        <v>16</v>
      </c>
    </row>
    <row r="4" spans="1:8">
      <c r="A4" s="6" t="s">
        <v>17</v>
      </c>
      <c r="B4" s="6" t="s">
        <v>18</v>
      </c>
      <c r="C4" s="11">
        <v>20000</v>
      </c>
      <c r="D4" s="8">
        <v>2000</v>
      </c>
      <c r="E4" s="6" t="s">
        <v>19</v>
      </c>
      <c r="F4" s="12">
        <f t="shared" ref="F4:F13" si="0">C4/D4</f>
        <v>10</v>
      </c>
      <c r="G4" s="10" t="s">
        <v>20</v>
      </c>
    </row>
    <row r="5" spans="1:8">
      <c r="A5" s="6" t="s">
        <v>21</v>
      </c>
      <c r="B5" s="6" t="str">
        <f>B3</f>
        <v>quantité produite</v>
      </c>
      <c r="C5" s="11">
        <v>80000</v>
      </c>
      <c r="D5" s="8">
        <v>800000</v>
      </c>
      <c r="E5" s="6" t="str">
        <f>E3</f>
        <v>unités</v>
      </c>
      <c r="F5" s="12">
        <f t="shared" si="0"/>
        <v>0.1</v>
      </c>
      <c r="G5" s="10" t="str">
        <f>G3</f>
        <v>unité</v>
      </c>
    </row>
    <row r="6" spans="1:8">
      <c r="A6" s="6" t="s">
        <v>22</v>
      </c>
      <c r="B6" s="6" t="str">
        <f>B4</f>
        <v>heures de MOD</v>
      </c>
      <c r="C6" s="11">
        <v>40000</v>
      </c>
      <c r="D6" s="8">
        <v>2000</v>
      </c>
      <c r="E6" s="6" t="str">
        <f>E4</f>
        <v>heures</v>
      </c>
      <c r="F6" s="12">
        <f t="shared" si="0"/>
        <v>20</v>
      </c>
      <c r="G6" s="10" t="str">
        <f>G4</f>
        <v>heure</v>
      </c>
    </row>
    <row r="7" spans="1:8">
      <c r="A7" s="6" t="s">
        <v>23</v>
      </c>
      <c r="B7" s="6" t="s">
        <v>24</v>
      </c>
      <c r="C7" s="11">
        <v>30000</v>
      </c>
      <c r="D7" s="8">
        <v>100</v>
      </c>
      <c r="E7" s="6" t="str">
        <f>B7</f>
        <v>séries</v>
      </c>
      <c r="F7" s="12">
        <f t="shared" si="0"/>
        <v>300</v>
      </c>
      <c r="G7" s="10" t="s">
        <v>25</v>
      </c>
    </row>
    <row r="8" spans="1:8">
      <c r="A8" s="6" t="s">
        <v>26</v>
      </c>
      <c r="B8" s="6" t="s">
        <v>27</v>
      </c>
      <c r="C8" s="11">
        <v>100000</v>
      </c>
      <c r="D8" s="8">
        <v>100</v>
      </c>
      <c r="E8" s="6" t="s">
        <v>27</v>
      </c>
      <c r="F8" s="12">
        <f t="shared" si="0"/>
        <v>1000</v>
      </c>
      <c r="G8" s="10" t="s">
        <v>28</v>
      </c>
    </row>
    <row r="9" spans="1:8">
      <c r="A9" s="6" t="s">
        <v>29</v>
      </c>
      <c r="B9" s="6" t="s">
        <v>30</v>
      </c>
      <c r="C9" s="11">
        <v>20000</v>
      </c>
      <c r="D9" s="8">
        <v>2</v>
      </c>
      <c r="E9" s="6" t="str">
        <f>B9</f>
        <v>modèles</v>
      </c>
      <c r="F9" s="12">
        <f t="shared" si="0"/>
        <v>10000</v>
      </c>
      <c r="G9" s="10" t="s">
        <v>31</v>
      </c>
    </row>
    <row r="10" spans="1:8">
      <c r="A10" s="6" t="s">
        <v>32</v>
      </c>
      <c r="B10" s="6" t="s">
        <v>33</v>
      </c>
      <c r="C10" s="11">
        <v>40000</v>
      </c>
      <c r="D10" s="8">
        <v>2000</v>
      </c>
      <c r="E10" s="6" t="str">
        <f>B10</f>
        <v>commandes</v>
      </c>
      <c r="F10" s="12">
        <f t="shared" si="0"/>
        <v>20</v>
      </c>
      <c r="G10" s="10" t="s">
        <v>34</v>
      </c>
    </row>
    <row r="11" spans="1:8">
      <c r="A11" s="6" t="s">
        <v>35</v>
      </c>
      <c r="B11" s="6" t="s">
        <v>36</v>
      </c>
      <c r="C11" s="11">
        <v>20000</v>
      </c>
      <c r="D11" s="8">
        <v>1000</v>
      </c>
      <c r="E11" s="6" t="str">
        <f>B11</f>
        <v>réclamations</v>
      </c>
      <c r="F11" s="12">
        <f t="shared" si="0"/>
        <v>20</v>
      </c>
      <c r="G11" s="10" t="s">
        <v>37</v>
      </c>
    </row>
    <row r="12" spans="1:8">
      <c r="A12" s="6" t="s">
        <v>38</v>
      </c>
      <c r="B12" s="6" t="s">
        <v>39</v>
      </c>
      <c r="C12" s="11">
        <v>12000</v>
      </c>
      <c r="D12" s="11">
        <v>60000</v>
      </c>
      <c r="E12" s="6" t="str">
        <f>B12</f>
        <v>coût de la MOD</v>
      </c>
      <c r="F12" s="13">
        <f t="shared" si="0"/>
        <v>0.2</v>
      </c>
      <c r="G12" s="10" t="str">
        <f>E12</f>
        <v>coût de la MOD</v>
      </c>
    </row>
    <row r="13" spans="1:8">
      <c r="A13" s="6" t="s">
        <v>40</v>
      </c>
      <c r="B13" s="6" t="s">
        <v>41</v>
      </c>
      <c r="C13" s="11">
        <v>40000</v>
      </c>
      <c r="D13" s="8">
        <v>10000</v>
      </c>
      <c r="E13" s="6" t="str">
        <f>B13</f>
        <v>m²</v>
      </c>
      <c r="F13" s="12">
        <f t="shared" si="0"/>
        <v>4</v>
      </c>
      <c r="G13" s="10" t="str">
        <f>E13</f>
        <v>m²</v>
      </c>
    </row>
    <row r="14" spans="1:8">
      <c r="A14" s="3" t="s">
        <v>42</v>
      </c>
      <c r="B14" s="14" t="s">
        <v>43</v>
      </c>
      <c r="C14" s="14"/>
      <c r="D14" s="14" t="s">
        <v>44</v>
      </c>
      <c r="E14" s="3"/>
    </row>
    <row r="15" spans="1:8">
      <c r="A15" s="6" t="s">
        <v>45</v>
      </c>
      <c r="B15" s="8">
        <v>800000</v>
      </c>
      <c r="C15" s="6" t="str">
        <f>E5</f>
        <v>unités</v>
      </c>
      <c r="D15" s="8">
        <v>900000</v>
      </c>
      <c r="E15" s="6" t="str">
        <f>E5</f>
        <v>unités</v>
      </c>
    </row>
    <row r="16" spans="1:8">
      <c r="A16" s="6" t="s">
        <v>46</v>
      </c>
      <c r="B16" s="40">
        <v>2000</v>
      </c>
      <c r="C16" s="6" t="str">
        <f t="shared" ref="C16:C23" si="1">E6</f>
        <v>heures</v>
      </c>
      <c r="D16" s="8">
        <v>2100</v>
      </c>
      <c r="E16" s="6" t="str">
        <f t="shared" ref="E16:E23" si="2">E6</f>
        <v>heures</v>
      </c>
    </row>
    <row r="17" spans="1:7">
      <c r="A17" s="6" t="str">
        <f>A7</f>
        <v>2.1 Contrôle de qualité</v>
      </c>
      <c r="B17" s="8">
        <v>50</v>
      </c>
      <c r="C17" s="6" t="str">
        <f t="shared" si="1"/>
        <v>séries</v>
      </c>
      <c r="D17" s="8">
        <v>40</v>
      </c>
      <c r="E17" s="6" t="str">
        <f t="shared" si="2"/>
        <v>séries</v>
      </c>
    </row>
    <row r="18" spans="1:7">
      <c r="A18" s="6" t="str">
        <f t="shared" ref="A18:A23" si="3">A8</f>
        <v>3.1 Publicité pour les modèles</v>
      </c>
      <c r="B18" s="8">
        <v>50</v>
      </c>
      <c r="C18" s="6" t="str">
        <f t="shared" si="1"/>
        <v>promotions</v>
      </c>
      <c r="D18" s="8">
        <v>40</v>
      </c>
      <c r="E18" s="6" t="str">
        <f t="shared" si="2"/>
        <v>promotions</v>
      </c>
      <c r="G18" s="15"/>
    </row>
    <row r="19" spans="1:7">
      <c r="A19" s="6" t="str">
        <f t="shared" si="3"/>
        <v>3.2 Enregistrement des modèles</v>
      </c>
      <c r="B19" s="8">
        <v>1</v>
      </c>
      <c r="C19" s="6" t="str">
        <f t="shared" si="1"/>
        <v>modèles</v>
      </c>
      <c r="D19" s="8">
        <v>1</v>
      </c>
      <c r="E19" s="6" t="str">
        <f t="shared" si="2"/>
        <v>modèles</v>
      </c>
    </row>
    <row r="20" spans="1:7">
      <c r="A20" s="6" t="str">
        <f t="shared" si="3"/>
        <v>4.1 Commandes clients</v>
      </c>
      <c r="B20" s="8">
        <v>800</v>
      </c>
      <c r="C20" s="6" t="str">
        <f t="shared" si="1"/>
        <v>commandes</v>
      </c>
      <c r="D20" s="8">
        <v>900</v>
      </c>
      <c r="E20" s="6" t="str">
        <f t="shared" si="2"/>
        <v>commandes</v>
      </c>
    </row>
    <row r="21" spans="1:7">
      <c r="A21" s="6" t="str">
        <f t="shared" si="3"/>
        <v>4.2 Traitement des réclamations</v>
      </c>
      <c r="B21" s="8">
        <v>600</v>
      </c>
      <c r="C21" s="6" t="str">
        <f t="shared" si="1"/>
        <v>réclamations</v>
      </c>
      <c r="D21" s="8">
        <v>300</v>
      </c>
      <c r="E21" s="6" t="str">
        <f t="shared" si="2"/>
        <v>réclamations</v>
      </c>
    </row>
    <row r="22" spans="1:7">
      <c r="A22" s="6" t="str">
        <f t="shared" si="3"/>
        <v>5.1 Personnel de maîtrise</v>
      </c>
      <c r="B22" s="41">
        <v>20000</v>
      </c>
      <c r="C22" s="11" t="str">
        <f t="shared" si="1"/>
        <v>coût de la MOD</v>
      </c>
      <c r="D22" s="11">
        <v>42000</v>
      </c>
      <c r="E22" s="6" t="str">
        <f t="shared" si="2"/>
        <v>coût de la MOD</v>
      </c>
    </row>
    <row r="23" spans="1:7">
      <c r="A23" s="6" t="str">
        <f t="shared" si="3"/>
        <v>5.2 Occupation du bâtiment</v>
      </c>
      <c r="B23" s="8">
        <v>6000</v>
      </c>
      <c r="C23" s="6" t="str">
        <f t="shared" si="1"/>
        <v>m²</v>
      </c>
      <c r="D23" s="8">
        <v>3000</v>
      </c>
      <c r="E23" s="6" t="str">
        <f t="shared" si="2"/>
        <v>m²</v>
      </c>
    </row>
    <row r="24" spans="1:7">
      <c r="A24" s="3" t="s">
        <v>47</v>
      </c>
      <c r="B24" s="16"/>
      <c r="C24" s="3"/>
      <c r="D24" s="16"/>
      <c r="E24" s="3"/>
    </row>
    <row r="25" spans="1:7">
      <c r="A25" s="17" t="s">
        <v>48</v>
      </c>
      <c r="B25" s="18"/>
      <c r="C25" s="19"/>
      <c r="D25" s="18"/>
      <c r="E25" s="19"/>
    </row>
    <row r="26" spans="1:7">
      <c r="A26" s="20"/>
      <c r="B26" s="14" t="str">
        <f>B14</f>
        <v>Produit A</v>
      </c>
      <c r="C26" s="14"/>
      <c r="D26" s="14" t="str">
        <f>D14</f>
        <v>Produit B</v>
      </c>
      <c r="E26" s="14" t="s">
        <v>49</v>
      </c>
    </row>
    <row r="27" spans="1:7">
      <c r="A27" s="21" t="str">
        <f>A15</f>
        <v>1.1 et 1.3 Matières premières</v>
      </c>
      <c r="B27" s="22">
        <f>F3*B15</f>
        <v>40000</v>
      </c>
      <c r="C27" s="22"/>
      <c r="D27" s="22">
        <f>F5*D15</f>
        <v>90000</v>
      </c>
      <c r="E27" s="23">
        <f>SUM(B27:D27)</f>
        <v>130000</v>
      </c>
    </row>
    <row r="28" spans="1:7">
      <c r="A28" s="21" t="str">
        <f t="shared" ref="A28:A35" si="4">A16</f>
        <v>1.2 et 1.4 Main-d'œuvre directe</v>
      </c>
      <c r="B28" s="42">
        <f>F4*B16</f>
        <v>20000</v>
      </c>
      <c r="C28" s="24"/>
      <c r="D28" s="24">
        <f>F6*D16</f>
        <v>42000</v>
      </c>
      <c r="E28" s="24">
        <f t="shared" ref="E28:E36" si="5">SUM(B28:D28)</f>
        <v>62000</v>
      </c>
    </row>
    <row r="29" spans="1:7">
      <c r="A29" s="21" t="str">
        <f t="shared" si="4"/>
        <v>2.1 Contrôle de qualité</v>
      </c>
      <c r="B29" s="24">
        <f>$F7*B17</f>
        <v>15000</v>
      </c>
      <c r="C29" s="24"/>
      <c r="D29" s="24">
        <f>$F7*D17</f>
        <v>12000</v>
      </c>
      <c r="E29" s="24">
        <f t="shared" si="5"/>
        <v>27000</v>
      </c>
    </row>
    <row r="30" spans="1:7">
      <c r="A30" s="21" t="str">
        <f t="shared" si="4"/>
        <v>3.1 Publicité pour les modèles</v>
      </c>
      <c r="B30" s="24">
        <f t="shared" ref="B30:D35" si="6">$F8*B18</f>
        <v>50000</v>
      </c>
      <c r="C30" s="24"/>
      <c r="D30" s="24">
        <f t="shared" si="6"/>
        <v>40000</v>
      </c>
      <c r="E30" s="24">
        <f t="shared" si="5"/>
        <v>90000</v>
      </c>
    </row>
    <row r="31" spans="1:7">
      <c r="A31" s="21" t="str">
        <f t="shared" si="4"/>
        <v>3.2 Enregistrement des modèles</v>
      </c>
      <c r="B31" s="24">
        <f t="shared" si="6"/>
        <v>10000</v>
      </c>
      <c r="C31" s="24"/>
      <c r="D31" s="24">
        <f t="shared" si="6"/>
        <v>10000</v>
      </c>
      <c r="E31" s="24">
        <f t="shared" si="5"/>
        <v>20000</v>
      </c>
    </row>
    <row r="32" spans="1:7">
      <c r="A32" s="21" t="str">
        <f t="shared" si="4"/>
        <v>4.1 Commandes clients</v>
      </c>
      <c r="B32" s="24">
        <f t="shared" si="6"/>
        <v>16000</v>
      </c>
      <c r="C32" s="24"/>
      <c r="D32" s="24">
        <f t="shared" si="6"/>
        <v>18000</v>
      </c>
      <c r="E32" s="24">
        <f t="shared" si="5"/>
        <v>34000</v>
      </c>
    </row>
    <row r="33" spans="1:5">
      <c r="A33" s="21" t="str">
        <f t="shared" si="4"/>
        <v>4.2 Traitement des réclamations</v>
      </c>
      <c r="B33" s="24">
        <f t="shared" si="6"/>
        <v>12000</v>
      </c>
      <c r="C33" s="24"/>
      <c r="D33" s="24">
        <f t="shared" si="6"/>
        <v>6000</v>
      </c>
      <c r="E33" s="24">
        <f t="shared" si="5"/>
        <v>18000</v>
      </c>
    </row>
    <row r="34" spans="1:5">
      <c r="A34" s="21" t="str">
        <f t="shared" si="4"/>
        <v>5.1 Personnel de maîtrise</v>
      </c>
      <c r="B34" s="24">
        <f t="shared" si="6"/>
        <v>4000</v>
      </c>
      <c r="C34" s="24"/>
      <c r="D34" s="24">
        <f t="shared" si="6"/>
        <v>8400</v>
      </c>
      <c r="E34" s="24">
        <f t="shared" si="5"/>
        <v>12400</v>
      </c>
    </row>
    <row r="35" spans="1:5" ht="20" thickBot="1">
      <c r="A35" s="21" t="str">
        <f t="shared" si="4"/>
        <v>5.2 Occupation du bâtiment</v>
      </c>
      <c r="B35" s="25">
        <f t="shared" si="6"/>
        <v>24000</v>
      </c>
      <c r="C35" s="25"/>
      <c r="D35" s="25">
        <f t="shared" si="6"/>
        <v>12000</v>
      </c>
      <c r="E35" s="25">
        <f t="shared" si="5"/>
        <v>36000</v>
      </c>
    </row>
    <row r="36" spans="1:5">
      <c r="A36" s="26" t="s">
        <v>50</v>
      </c>
      <c r="B36" s="27">
        <f>SUM(B27:B35)</f>
        <v>191000</v>
      </c>
      <c r="C36" s="27"/>
      <c r="D36" s="27">
        <f>SUM(D27:D35)</f>
        <v>238400</v>
      </c>
      <c r="E36" s="27">
        <f t="shared" si="5"/>
        <v>429400</v>
      </c>
    </row>
    <row r="37" spans="1:5" ht="20" thickBot="1">
      <c r="A37" s="28" t="s">
        <v>51</v>
      </c>
      <c r="B37" s="29">
        <f>B36/B15</f>
        <v>0.23874999999999999</v>
      </c>
      <c r="C37" s="28"/>
      <c r="D37" s="29">
        <f>D36/D15</f>
        <v>0.2648888888888889</v>
      </c>
      <c r="E37" s="28"/>
    </row>
    <row r="38" spans="1:5">
      <c r="A38" s="17" t="s">
        <v>52</v>
      </c>
      <c r="B38" s="30"/>
      <c r="C38" s="31"/>
      <c r="D38" s="30"/>
    </row>
    <row r="39" spans="1:5" ht="42" customHeight="1">
      <c r="A39" s="3"/>
      <c r="B39" s="14" t="s">
        <v>53</v>
      </c>
      <c r="C39" s="4" t="s">
        <v>54</v>
      </c>
      <c r="D39" s="14"/>
      <c r="E39" s="3"/>
    </row>
    <row r="40" spans="1:5">
      <c r="A40" s="6" t="s">
        <v>55</v>
      </c>
      <c r="B40" s="32">
        <v>0.1</v>
      </c>
      <c r="C40" s="32">
        <v>20</v>
      </c>
    </row>
    <row r="41" spans="1:5">
      <c r="A41" s="3"/>
      <c r="B41" s="14" t="str">
        <f>B26</f>
        <v>Produit A</v>
      </c>
      <c r="C41" s="14"/>
      <c r="D41" s="14" t="str">
        <f>D26</f>
        <v>Produit B</v>
      </c>
      <c r="E41" s="14" t="s">
        <v>49</v>
      </c>
    </row>
    <row r="42" spans="1:5">
      <c r="A42" s="10" t="s">
        <v>56</v>
      </c>
      <c r="B42" s="24">
        <f>B27</f>
        <v>40000</v>
      </c>
      <c r="C42" s="24"/>
      <c r="D42" s="24">
        <f>D27</f>
        <v>90000</v>
      </c>
      <c r="E42" s="24">
        <f>SUM(B42:D42)</f>
        <v>130000</v>
      </c>
    </row>
    <row r="43" spans="1:5">
      <c r="A43" s="10" t="s">
        <v>57</v>
      </c>
      <c r="B43" s="24">
        <f>B28</f>
        <v>20000</v>
      </c>
      <c r="C43" s="24"/>
      <c r="D43" s="24">
        <f>D28</f>
        <v>42000</v>
      </c>
      <c r="E43" s="24">
        <f>SUM(B43:D43)</f>
        <v>62000</v>
      </c>
    </row>
    <row r="44" spans="1:5" ht="20" thickBot="1">
      <c r="A44" s="33" t="s">
        <v>58</v>
      </c>
      <c r="B44" s="25">
        <f>$B$40*B15+$C$40*B16</f>
        <v>120000</v>
      </c>
      <c r="C44" s="25"/>
      <c r="D44" s="25">
        <f>$B$40*D15+$C$40*D16</f>
        <v>132000</v>
      </c>
      <c r="E44" s="25">
        <f>SUM(B44:D44)</f>
        <v>252000</v>
      </c>
    </row>
    <row r="45" spans="1:5">
      <c r="A45" s="26" t="str">
        <f>A36</f>
        <v>Coût total</v>
      </c>
      <c r="B45" s="27">
        <f>SUM(B42:B44)</f>
        <v>180000</v>
      </c>
      <c r="C45" s="27"/>
      <c r="D45" s="27">
        <f>SUM(D42:D44)</f>
        <v>264000</v>
      </c>
      <c r="E45" s="27">
        <f>SUM(B45:D45)</f>
        <v>444000</v>
      </c>
    </row>
    <row r="46" spans="1:5" ht="20" thickBot="1">
      <c r="A46" s="26" t="str">
        <f>A37</f>
        <v>Coût unitaire</v>
      </c>
      <c r="B46" s="29">
        <f>B45/B15</f>
        <v>0.22500000000000001</v>
      </c>
      <c r="C46" s="28"/>
      <c r="D46" s="29">
        <f>D45/D15</f>
        <v>0.29333333333333333</v>
      </c>
      <c r="E46" s="28"/>
    </row>
    <row r="48" spans="1:5">
      <c r="A48" s="34" t="s">
        <v>59</v>
      </c>
    </row>
    <row r="49" spans="1:5">
      <c r="A49" s="3"/>
      <c r="B49" s="14" t="s">
        <v>60</v>
      </c>
      <c r="C49" s="14" t="s">
        <v>61</v>
      </c>
      <c r="D49" s="14"/>
      <c r="E49" s="3"/>
    </row>
    <row r="50" spans="1:5">
      <c r="A50" s="10" t="s">
        <v>62</v>
      </c>
      <c r="B50" s="35">
        <f>SUM(C7:C13)</f>
        <v>262000</v>
      </c>
      <c r="C50" s="35">
        <f>SUM(C7:C13)</f>
        <v>262000</v>
      </c>
    </row>
    <row r="51" spans="1:5" ht="20" thickBot="1">
      <c r="A51" s="33" t="s">
        <v>63</v>
      </c>
      <c r="B51" s="36">
        <f>SUM(E29:E35)</f>
        <v>237400</v>
      </c>
      <c r="C51" s="36">
        <f>E44</f>
        <v>252000</v>
      </c>
    </row>
    <row r="52" spans="1:5" ht="20" thickBot="1">
      <c r="A52" s="37" t="s">
        <v>64</v>
      </c>
      <c r="B52" s="38">
        <f>B50-B51</f>
        <v>24600</v>
      </c>
      <c r="C52" s="38">
        <f>C50-C51</f>
        <v>10000</v>
      </c>
    </row>
    <row r="56" spans="1:5">
      <c r="A56" s="39"/>
    </row>
    <row r="58" spans="1:5">
      <c r="A58" s="39"/>
    </row>
  </sheetData>
  <sheetCalcPr fullCalcOnLoad="1"/>
  <mergeCells count="1">
    <mergeCell ref="D1:G1"/>
  </mergeCells>
  <phoneticPr fontId="3" type="noConversion"/>
  <pageMargins left="0.75" right="0.75" top="1" bottom="1" header="0.4921259845" footer="0.4921259845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G61"/>
  <sheetViews>
    <sheetView workbookViewId="0">
      <selection activeCell="B2" sqref="B2"/>
    </sheetView>
  </sheetViews>
  <sheetFormatPr baseColWidth="10" defaultColWidth="9.1640625" defaultRowHeight="19"/>
  <cols>
    <col min="1" max="1" width="63" style="1" customWidth="1"/>
    <col min="2" max="2" width="40.5" style="1" customWidth="1"/>
    <col min="3" max="3" width="16.33203125" style="1" customWidth="1"/>
    <col min="4" max="4" width="18.83203125" style="1" customWidth="1"/>
    <col min="5" max="5" width="16.1640625" style="1" customWidth="1"/>
    <col min="6" max="6" width="15.5" style="1" customWidth="1"/>
    <col min="7" max="7" width="15.1640625" style="1" customWidth="1"/>
    <col min="8" max="16384" width="9.1640625" style="1"/>
  </cols>
  <sheetData>
    <row r="1" spans="1:7">
      <c r="A1" s="43" t="s">
        <v>67</v>
      </c>
      <c r="B1" s="2"/>
    </row>
    <row r="2" spans="1:7" ht="38">
      <c r="A2" s="3" t="s">
        <v>68</v>
      </c>
      <c r="B2" s="3" t="s">
        <v>69</v>
      </c>
      <c r="C2" s="4" t="s">
        <v>70</v>
      </c>
      <c r="D2" s="4" t="s">
        <v>71</v>
      </c>
      <c r="E2" s="3"/>
      <c r="F2" s="4" t="s">
        <v>11</v>
      </c>
      <c r="G2" s="3" t="s">
        <v>12</v>
      </c>
    </row>
    <row r="3" spans="1:7">
      <c r="A3" s="6" t="s">
        <v>72</v>
      </c>
      <c r="B3" s="6" t="s">
        <v>73</v>
      </c>
      <c r="C3" s="7">
        <v>80000</v>
      </c>
      <c r="D3" s="8">
        <v>2000</v>
      </c>
      <c r="E3" s="6" t="s">
        <v>74</v>
      </c>
      <c r="F3" s="9"/>
      <c r="G3" s="21" t="s">
        <v>75</v>
      </c>
    </row>
    <row r="4" spans="1:7">
      <c r="A4" s="6" t="s">
        <v>76</v>
      </c>
      <c r="B4" s="6" t="s">
        <v>0</v>
      </c>
      <c r="C4" s="11">
        <v>180000</v>
      </c>
      <c r="D4" s="8">
        <v>1800</v>
      </c>
      <c r="E4" s="6" t="s">
        <v>19</v>
      </c>
      <c r="F4" s="12"/>
      <c r="G4" s="21" t="s">
        <v>20</v>
      </c>
    </row>
    <row r="5" spans="1:7">
      <c r="A5" s="6" t="s">
        <v>1</v>
      </c>
      <c r="B5" s="6" t="str">
        <f>B3</f>
        <v>Intervention chirurgicale</v>
      </c>
      <c r="C5" s="11">
        <v>100000</v>
      </c>
      <c r="D5" s="8">
        <v>2000</v>
      </c>
      <c r="E5" s="6" t="str">
        <f>E3</f>
        <v>interventions</v>
      </c>
      <c r="F5" s="12"/>
      <c r="G5" s="21" t="str">
        <f>G3</f>
        <v>intervention</v>
      </c>
    </row>
    <row r="6" spans="1:7">
      <c r="A6" s="6" t="s">
        <v>78</v>
      </c>
      <c r="B6" s="6" t="s">
        <v>79</v>
      </c>
      <c r="C6" s="11">
        <v>120000</v>
      </c>
      <c r="D6" s="8">
        <v>4000</v>
      </c>
      <c r="E6" s="6" t="str">
        <f>E4</f>
        <v>heures</v>
      </c>
      <c r="F6" s="12"/>
      <c r="G6" s="21" t="str">
        <f>G4</f>
        <v>heure</v>
      </c>
    </row>
    <row r="7" spans="1:7">
      <c r="A7" s="6" t="s">
        <v>80</v>
      </c>
      <c r="B7" s="6" t="s">
        <v>81</v>
      </c>
      <c r="C7" s="11">
        <v>40000</v>
      </c>
      <c r="D7" s="8">
        <v>20</v>
      </c>
      <c r="E7" s="6" t="s">
        <v>82</v>
      </c>
      <c r="F7" s="12"/>
      <c r="G7" s="21" t="s">
        <v>83</v>
      </c>
    </row>
    <row r="8" spans="1:7">
      <c r="A8" s="6" t="s">
        <v>84</v>
      </c>
      <c r="B8" s="6" t="s">
        <v>85</v>
      </c>
      <c r="C8" s="11">
        <v>50000</v>
      </c>
      <c r="D8" s="8">
        <v>1</v>
      </c>
      <c r="E8" s="6" t="str">
        <f>E7</f>
        <v>catégories</v>
      </c>
      <c r="F8" s="12"/>
      <c r="G8" s="21" t="str">
        <f>G7</f>
        <v>catégorie</v>
      </c>
    </row>
    <row r="9" spans="1:7">
      <c r="A9" s="6" t="s">
        <v>86</v>
      </c>
      <c r="B9" s="6" t="s">
        <v>87</v>
      </c>
      <c r="C9" s="11">
        <v>400000</v>
      </c>
      <c r="D9" s="8">
        <v>80</v>
      </c>
      <c r="E9" s="6" t="s">
        <v>88</v>
      </c>
      <c r="F9" s="12"/>
      <c r="G9" s="21" t="s">
        <v>89</v>
      </c>
    </row>
    <row r="10" spans="1:7">
      <c r="A10" s="6" t="s">
        <v>90</v>
      </c>
      <c r="B10" s="6" t="s">
        <v>91</v>
      </c>
      <c r="C10" s="11">
        <v>80000</v>
      </c>
      <c r="D10" s="8">
        <v>4000</v>
      </c>
      <c r="E10" s="6" t="s">
        <v>92</v>
      </c>
      <c r="F10" s="12"/>
      <c r="G10" s="21" t="s">
        <v>93</v>
      </c>
    </row>
    <row r="11" spans="1:7">
      <c r="A11" s="6" t="s">
        <v>94</v>
      </c>
      <c r="B11" s="44" t="s">
        <v>95</v>
      </c>
      <c r="C11" s="11">
        <v>30000</v>
      </c>
      <c r="D11" s="8">
        <v>6000</v>
      </c>
      <c r="E11" s="6" t="s">
        <v>96</v>
      </c>
      <c r="F11" s="12"/>
      <c r="G11" s="21" t="s">
        <v>97</v>
      </c>
    </row>
    <row r="12" spans="1:7">
      <c r="A12" s="6" t="s">
        <v>98</v>
      </c>
      <c r="B12" s="6" t="s">
        <v>99</v>
      </c>
      <c r="C12" s="11">
        <v>50000</v>
      </c>
      <c r="D12" s="8">
        <v>1000</v>
      </c>
      <c r="E12" s="6" t="str">
        <f>E10</f>
        <v>consultations</v>
      </c>
      <c r="F12" s="9"/>
      <c r="G12" s="21" t="str">
        <f>G10</f>
        <v xml:space="preserve">consultation </v>
      </c>
    </row>
    <row r="13" spans="1:7">
      <c r="A13" s="6" t="s">
        <v>100</v>
      </c>
      <c r="B13" s="6" t="s">
        <v>101</v>
      </c>
      <c r="C13" s="11">
        <v>60000</v>
      </c>
      <c r="D13" s="45">
        <f>SUM(C4:C6)</f>
        <v>400000</v>
      </c>
      <c r="E13" s="6" t="s">
        <v>102</v>
      </c>
      <c r="F13" s="13"/>
      <c r="G13" s="21" t="s">
        <v>103</v>
      </c>
    </row>
    <row r="14" spans="1:7">
      <c r="A14" s="6" t="s">
        <v>104</v>
      </c>
      <c r="B14" s="6" t="s">
        <v>105</v>
      </c>
      <c r="C14" s="11">
        <v>720000</v>
      </c>
      <c r="D14" s="8">
        <v>2400</v>
      </c>
      <c r="E14" s="6" t="str">
        <f>E6</f>
        <v>heures</v>
      </c>
      <c r="F14" s="12"/>
      <c r="G14" s="21" t="str">
        <f>G6</f>
        <v>heure</v>
      </c>
    </row>
    <row r="15" spans="1:7">
      <c r="A15" s="6" t="s">
        <v>106</v>
      </c>
      <c r="B15" s="6" t="s">
        <v>79</v>
      </c>
      <c r="C15" s="11">
        <v>200000</v>
      </c>
      <c r="D15" s="8">
        <v>4000</v>
      </c>
      <c r="E15" s="6" t="str">
        <f>E14</f>
        <v>heures</v>
      </c>
      <c r="F15" s="9"/>
      <c r="G15" s="21" t="str">
        <f>G14</f>
        <v>heure</v>
      </c>
    </row>
    <row r="16" spans="1:7">
      <c r="A16" s="3" t="s">
        <v>107</v>
      </c>
      <c r="B16" s="14" t="s">
        <v>108</v>
      </c>
      <c r="C16" s="14"/>
      <c r="D16" s="14" t="s">
        <v>109</v>
      </c>
      <c r="E16" s="3"/>
    </row>
    <row r="17" spans="1:5">
      <c r="A17" s="6" t="str">
        <f>A3</f>
        <v>1.1 Acquisition des fournitures médicales</v>
      </c>
      <c r="B17" s="8">
        <v>50</v>
      </c>
      <c r="C17" s="6" t="str">
        <f t="shared" ref="C17:C22" si="0">E3</f>
        <v>interventions</v>
      </c>
      <c r="D17" s="8">
        <v>20</v>
      </c>
      <c r="E17" s="6" t="str">
        <f>C17</f>
        <v>interventions</v>
      </c>
    </row>
    <row r="18" spans="1:5">
      <c r="A18" s="6" t="str">
        <f t="shared" ref="A18:A29" si="1">A4</f>
        <v>1.2 Recrutement du personnel infirmier</v>
      </c>
      <c r="B18" s="8">
        <v>80</v>
      </c>
      <c r="C18" s="6" t="str">
        <f t="shared" si="0"/>
        <v>heures</v>
      </c>
      <c r="D18" s="8">
        <v>50</v>
      </c>
      <c r="E18" s="6" t="str">
        <f>C18</f>
        <v>heures</v>
      </c>
    </row>
    <row r="19" spans="1:5">
      <c r="A19" s="6" t="str">
        <f t="shared" si="1"/>
        <v>1.3 Nettoyage et préparation de la salle d’opération</v>
      </c>
      <c r="B19" s="8">
        <v>50</v>
      </c>
      <c r="C19" s="6" t="str">
        <f t="shared" si="0"/>
        <v>interventions</v>
      </c>
      <c r="D19" s="8">
        <v>20</v>
      </c>
      <c r="E19" s="6" t="str">
        <f>C19</f>
        <v>interventions</v>
      </c>
    </row>
    <row r="20" spans="1:5">
      <c r="A20" s="6" t="str">
        <f t="shared" si="1"/>
        <v>1.4 Soins en salle de réveil</v>
      </c>
      <c r="B20" s="8">
        <v>100</v>
      </c>
      <c r="C20" s="6" t="str">
        <f t="shared" si="0"/>
        <v>heures</v>
      </c>
      <c r="D20" s="8">
        <v>80</v>
      </c>
      <c r="E20" s="6" t="str">
        <f>C20</f>
        <v>heures</v>
      </c>
    </row>
    <row r="21" spans="1:5">
      <c r="A21" s="6" t="str">
        <f t="shared" si="1"/>
        <v>2.1 Documentation sur chaque catégorie</v>
      </c>
      <c r="B21" s="8">
        <v>1</v>
      </c>
      <c r="C21" s="6" t="str">
        <f t="shared" si="0"/>
        <v>catégories</v>
      </c>
      <c r="D21" s="8">
        <v>1</v>
      </c>
      <c r="E21" s="6" t="str">
        <f>C21</f>
        <v>catégories</v>
      </c>
    </row>
    <row r="22" spans="1:5">
      <c r="A22" s="6" t="str">
        <f t="shared" si="1"/>
        <v>2.2 Matériel spécial de chirurgie oculaire</v>
      </c>
      <c r="B22" s="8">
        <v>1</v>
      </c>
      <c r="C22" s="6" t="str">
        <f t="shared" si="0"/>
        <v>catégories</v>
      </c>
      <c r="D22" s="8"/>
      <c r="E22" s="6"/>
    </row>
    <row r="23" spans="1:5">
      <c r="A23" s="6" t="str">
        <f t="shared" si="1"/>
        <v>2.3 Prothèses de hanche et de genou</v>
      </c>
      <c r="B23" s="8"/>
      <c r="C23" s="6"/>
      <c r="D23" s="8">
        <v>20</v>
      </c>
      <c r="E23" s="6" t="str">
        <f>E9</f>
        <v>poses</v>
      </c>
    </row>
    <row r="24" spans="1:5">
      <c r="A24" s="6" t="str">
        <f t="shared" si="1"/>
        <v>3.1 Consultations préopératoires</v>
      </c>
      <c r="B24" s="8">
        <v>80</v>
      </c>
      <c r="C24" s="6" t="str">
        <f t="shared" ref="C24:C29" si="2">E24</f>
        <v>consultations</v>
      </c>
      <c r="D24" s="8">
        <v>40</v>
      </c>
      <c r="E24" s="6" t="str">
        <f t="shared" ref="E24:E29" si="3">E10</f>
        <v>consultations</v>
      </c>
    </row>
    <row r="25" spans="1:5">
      <c r="A25" s="6" t="str">
        <f t="shared" si="1"/>
        <v>3.2 Appels des patients après opération</v>
      </c>
      <c r="B25" s="8">
        <v>120</v>
      </c>
      <c r="C25" s="6" t="str">
        <f t="shared" si="2"/>
        <v>appels</v>
      </c>
      <c r="D25" s="8">
        <v>60</v>
      </c>
      <c r="E25" s="6" t="str">
        <f t="shared" si="3"/>
        <v>appels</v>
      </c>
    </row>
    <row r="26" spans="1:5">
      <c r="A26" s="6" t="str">
        <f t="shared" si="1"/>
        <v>3.3 Consultations postopératoires</v>
      </c>
      <c r="B26" s="8">
        <v>50</v>
      </c>
      <c r="C26" s="6" t="str">
        <f t="shared" si="2"/>
        <v>consultations</v>
      </c>
      <c r="D26" s="8">
        <v>25</v>
      </c>
      <c r="E26" s="6" t="str">
        <f t="shared" si="3"/>
        <v>consultations</v>
      </c>
    </row>
    <row r="27" spans="1:5">
      <c r="A27" s="6" t="str">
        <f t="shared" si="1"/>
        <v>4.1 Encadrement</v>
      </c>
      <c r="B27" s="45">
        <f>SUM(B34:B36)</f>
        <v>0</v>
      </c>
      <c r="C27" s="6" t="str">
        <f t="shared" si="2"/>
        <v>coût</v>
      </c>
      <c r="D27" s="45">
        <f>SUM(D34:D36)</f>
        <v>0</v>
      </c>
      <c r="E27" s="6" t="str">
        <f t="shared" si="3"/>
        <v>coût</v>
      </c>
    </row>
    <row r="28" spans="1:5">
      <c r="A28" s="6" t="str">
        <f t="shared" si="1"/>
        <v xml:space="preserve">4.2 Utilisation de la salle d’opération </v>
      </c>
      <c r="B28" s="8">
        <v>80</v>
      </c>
      <c r="C28" s="6" t="str">
        <f t="shared" si="2"/>
        <v>heures</v>
      </c>
      <c r="D28" s="8">
        <v>50</v>
      </c>
      <c r="E28" s="6" t="str">
        <f t="shared" si="3"/>
        <v>heures</v>
      </c>
    </row>
    <row r="29" spans="1:5">
      <c r="A29" s="6" t="str">
        <f t="shared" si="1"/>
        <v>4.3 Utilisation de la salle de réveil</v>
      </c>
      <c r="B29" s="6">
        <v>100</v>
      </c>
      <c r="C29" s="6" t="str">
        <f t="shared" si="2"/>
        <v>heures</v>
      </c>
      <c r="D29" s="6">
        <v>80</v>
      </c>
      <c r="E29" s="6" t="str">
        <f t="shared" si="3"/>
        <v>heures</v>
      </c>
    </row>
    <row r="30" spans="1:5">
      <c r="A30" s="46" t="s">
        <v>110</v>
      </c>
      <c r="B30" s="14"/>
      <c r="C30" s="14"/>
      <c r="D30" s="14"/>
      <c r="E30" s="3"/>
    </row>
    <row r="31" spans="1:5">
      <c r="A31" s="17" t="s">
        <v>48</v>
      </c>
      <c r="B31" s="47"/>
      <c r="C31" s="47"/>
      <c r="D31" s="47"/>
      <c r="E31" s="19"/>
    </row>
    <row r="32" spans="1:5">
      <c r="A32" s="48"/>
      <c r="B32" s="14" t="str">
        <f>B16</f>
        <v>Chirurgie oculaire</v>
      </c>
      <c r="C32" s="14"/>
      <c r="D32" s="49" t="str">
        <f>D16</f>
        <v>Prothèses de hanche</v>
      </c>
      <c r="E32" s="14" t="s">
        <v>49</v>
      </c>
    </row>
    <row r="33" spans="1:5">
      <c r="A33" s="6" t="str">
        <f>A17</f>
        <v>1.1 Acquisition des fournitures médicales</v>
      </c>
      <c r="B33" s="22"/>
      <c r="C33" s="22"/>
      <c r="D33" s="22"/>
      <c r="E33" s="23"/>
    </row>
    <row r="34" spans="1:5">
      <c r="A34" s="6" t="str">
        <f t="shared" ref="A34:A45" si="4">A18</f>
        <v>1.2 Recrutement du personnel infirmier</v>
      </c>
      <c r="B34" s="24"/>
      <c r="C34" s="24"/>
      <c r="D34" s="24"/>
      <c r="E34" s="24"/>
    </row>
    <row r="35" spans="1:5">
      <c r="A35" s="6" t="str">
        <f t="shared" si="4"/>
        <v>1.3 Nettoyage et préparation de la salle d’opération</v>
      </c>
      <c r="B35" s="24"/>
      <c r="C35" s="24"/>
      <c r="D35" s="24"/>
      <c r="E35" s="24"/>
    </row>
    <row r="36" spans="1:5">
      <c r="A36" s="6" t="str">
        <f t="shared" si="4"/>
        <v>1.4 Soins en salle de réveil</v>
      </c>
      <c r="B36" s="24"/>
      <c r="C36" s="24"/>
      <c r="D36" s="24"/>
      <c r="E36" s="24"/>
    </row>
    <row r="37" spans="1:5">
      <c r="A37" s="6" t="str">
        <f t="shared" si="4"/>
        <v>2.1 Documentation sur chaque catégorie</v>
      </c>
      <c r="B37" s="24"/>
      <c r="C37" s="24"/>
      <c r="D37" s="24"/>
      <c r="E37" s="24"/>
    </row>
    <row r="38" spans="1:5">
      <c r="A38" s="6" t="str">
        <f t="shared" si="4"/>
        <v>2.2 Matériel spécial de chirurgie oculaire</v>
      </c>
      <c r="B38" s="24"/>
      <c r="C38" s="24"/>
      <c r="D38" s="24"/>
      <c r="E38" s="24"/>
    </row>
    <row r="39" spans="1:5">
      <c r="A39" s="6" t="str">
        <f t="shared" si="4"/>
        <v>2.3 Prothèses de hanche et de genou</v>
      </c>
      <c r="B39" s="24"/>
      <c r="C39" s="24"/>
      <c r="D39" s="24"/>
      <c r="E39" s="24"/>
    </row>
    <row r="40" spans="1:5">
      <c r="A40" s="6" t="str">
        <f t="shared" si="4"/>
        <v>3.1 Consultations préopératoires</v>
      </c>
      <c r="B40" s="24"/>
      <c r="C40" s="24"/>
      <c r="D40" s="24"/>
      <c r="E40" s="24"/>
    </row>
    <row r="41" spans="1:5">
      <c r="A41" s="6" t="str">
        <f t="shared" si="4"/>
        <v>3.2 Appels des patients après opération</v>
      </c>
      <c r="B41" s="24"/>
      <c r="C41" s="24"/>
      <c r="D41" s="24"/>
      <c r="E41" s="24"/>
    </row>
    <row r="42" spans="1:5">
      <c r="A42" s="6" t="str">
        <f t="shared" si="4"/>
        <v>3.3 Consultations postopératoires</v>
      </c>
      <c r="B42" s="24"/>
      <c r="C42" s="24"/>
      <c r="D42" s="24"/>
      <c r="E42" s="24"/>
    </row>
    <row r="43" spans="1:5">
      <c r="A43" s="6" t="str">
        <f t="shared" si="4"/>
        <v>4.1 Encadrement</v>
      </c>
      <c r="B43" s="24"/>
      <c r="C43" s="24"/>
      <c r="D43" s="24"/>
      <c r="E43" s="24"/>
    </row>
    <row r="44" spans="1:5">
      <c r="A44" s="6" t="str">
        <f t="shared" si="4"/>
        <v xml:space="preserve">4.2 Utilisation de la salle d’opération </v>
      </c>
      <c r="B44" s="24"/>
      <c r="C44" s="24"/>
      <c r="D44" s="24"/>
      <c r="E44" s="24"/>
    </row>
    <row r="45" spans="1:5" ht="20" thickBot="1">
      <c r="A45" s="6" t="str">
        <f t="shared" si="4"/>
        <v>4.3 Utilisation de la salle de réveil</v>
      </c>
      <c r="B45" s="25"/>
      <c r="C45" s="25"/>
      <c r="D45" s="25"/>
      <c r="E45" s="25"/>
    </row>
    <row r="46" spans="1:5">
      <c r="A46" s="26" t="s">
        <v>50</v>
      </c>
      <c r="B46" s="27">
        <f>SUM(B33:B45)</f>
        <v>0</v>
      </c>
      <c r="C46" s="27"/>
      <c r="D46" s="27">
        <f>SUM(D33:D45)</f>
        <v>0</v>
      </c>
      <c r="E46" s="27">
        <f t="shared" ref="E34:E46" si="5">SUM(B46:D46)</f>
        <v>0</v>
      </c>
    </row>
    <row r="47" spans="1:5" ht="20" thickBot="1">
      <c r="A47" s="28" t="s">
        <v>51</v>
      </c>
      <c r="B47" s="50">
        <f>B46/B17</f>
        <v>0</v>
      </c>
      <c r="C47" s="51"/>
      <c r="D47" s="50">
        <f>D46/D17</f>
        <v>0</v>
      </c>
      <c r="E47" s="28"/>
    </row>
    <row r="48" spans="1:5">
      <c r="A48" s="17" t="s">
        <v>52</v>
      </c>
      <c r="B48" s="30"/>
      <c r="C48" s="31"/>
      <c r="D48" s="30"/>
    </row>
    <row r="49" spans="1:5">
      <c r="A49" s="20"/>
      <c r="B49" s="14" t="s">
        <v>111</v>
      </c>
      <c r="C49" s="14"/>
      <c r="D49" s="14"/>
      <c r="E49" s="3"/>
    </row>
    <row r="50" spans="1:5">
      <c r="A50" s="6" t="s">
        <v>112</v>
      </c>
      <c r="B50" s="32">
        <v>815</v>
      </c>
      <c r="C50" s="52"/>
    </row>
    <row r="51" spans="1:5">
      <c r="A51" s="3"/>
      <c r="B51" s="14" t="str">
        <f>B32</f>
        <v>Chirurgie oculaire</v>
      </c>
      <c r="C51" s="14"/>
      <c r="D51" s="49" t="str">
        <f>D32</f>
        <v>Prothèses de hanche</v>
      </c>
      <c r="E51" s="14" t="s">
        <v>49</v>
      </c>
    </row>
    <row r="52" spans="1:5">
      <c r="A52" s="10" t="s">
        <v>113</v>
      </c>
      <c r="B52" s="23">
        <f>SUM(B33:B36)</f>
        <v>0</v>
      </c>
      <c r="C52" s="23"/>
      <c r="D52" s="23">
        <f>SUM(D33:D36)</f>
        <v>0</v>
      </c>
      <c r="E52" s="53">
        <f>SUM(B52:D52)</f>
        <v>0</v>
      </c>
    </row>
    <row r="53" spans="1:5" ht="20" thickBot="1">
      <c r="A53" s="33" t="s">
        <v>114</v>
      </c>
      <c r="B53" s="25">
        <f>$B$50*B17</f>
        <v>40750</v>
      </c>
      <c r="C53" s="54"/>
      <c r="D53" s="25">
        <f>$B$50*D17</f>
        <v>16300</v>
      </c>
      <c r="E53" s="53">
        <f>SUM(B53:D53)</f>
        <v>57050</v>
      </c>
    </row>
    <row r="54" spans="1:5">
      <c r="A54" s="26" t="str">
        <f>A46</f>
        <v>Coût total</v>
      </c>
      <c r="B54" s="27">
        <f>SUM(B52:B53)</f>
        <v>40750</v>
      </c>
      <c r="C54" s="27"/>
      <c r="D54" s="27">
        <f>SUM(D52:D53)</f>
        <v>16300</v>
      </c>
      <c r="E54" s="53"/>
    </row>
    <row r="55" spans="1:5" ht="20" thickBot="1">
      <c r="A55" s="26" t="str">
        <f>A47</f>
        <v>Coût unitaire</v>
      </c>
      <c r="B55" s="50">
        <f>B54/B17</f>
        <v>815</v>
      </c>
      <c r="C55" s="51"/>
      <c r="D55" s="50">
        <f>D54/D17</f>
        <v>815</v>
      </c>
      <c r="E55" s="53"/>
    </row>
    <row r="59" spans="1:5">
      <c r="A59" s="39"/>
    </row>
    <row r="61" spans="1:5">
      <c r="A61" s="39"/>
    </row>
  </sheetData>
  <phoneticPr fontId="3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G61"/>
  <sheetViews>
    <sheetView workbookViewId="0">
      <selection activeCell="B40" sqref="B40"/>
    </sheetView>
  </sheetViews>
  <sheetFormatPr baseColWidth="10" defaultColWidth="9.1640625" defaultRowHeight="19"/>
  <cols>
    <col min="1" max="1" width="63" style="1" customWidth="1"/>
    <col min="2" max="2" width="40.5" style="1" customWidth="1"/>
    <col min="3" max="3" width="16.33203125" style="1" customWidth="1"/>
    <col min="4" max="4" width="18.83203125" style="1" customWidth="1"/>
    <col min="5" max="5" width="16.1640625" style="1" customWidth="1"/>
    <col min="6" max="6" width="15.5" style="1" customWidth="1"/>
    <col min="7" max="7" width="15.1640625" style="1" customWidth="1"/>
    <col min="8" max="16384" width="9.1640625" style="1"/>
  </cols>
  <sheetData>
    <row r="1" spans="1:7">
      <c r="A1" s="43" t="s">
        <v>67</v>
      </c>
      <c r="B1" s="2" t="s">
        <v>6</v>
      </c>
    </row>
    <row r="2" spans="1:7" ht="38">
      <c r="A2" s="3" t="s">
        <v>68</v>
      </c>
      <c r="B2" s="3" t="s">
        <v>69</v>
      </c>
      <c r="C2" s="4" t="s">
        <v>70</v>
      </c>
      <c r="D2" s="4" t="s">
        <v>71</v>
      </c>
      <c r="E2" s="3"/>
      <c r="F2" s="4" t="s">
        <v>11</v>
      </c>
      <c r="G2" s="3" t="s">
        <v>12</v>
      </c>
    </row>
    <row r="3" spans="1:7">
      <c r="A3" s="6" t="s">
        <v>72</v>
      </c>
      <c r="B3" s="6" t="s">
        <v>73</v>
      </c>
      <c r="C3" s="7">
        <v>80000</v>
      </c>
      <c r="D3" s="8">
        <v>2000</v>
      </c>
      <c r="E3" s="6" t="s">
        <v>74</v>
      </c>
      <c r="F3" s="9">
        <f>C3/D3</f>
        <v>40</v>
      </c>
      <c r="G3" s="21" t="s">
        <v>75</v>
      </c>
    </row>
    <row r="4" spans="1:7">
      <c r="A4" s="6" t="s">
        <v>76</v>
      </c>
      <c r="B4" s="6" t="s">
        <v>0</v>
      </c>
      <c r="C4" s="11">
        <v>180000</v>
      </c>
      <c r="D4" s="8">
        <v>1800</v>
      </c>
      <c r="E4" s="6" t="s">
        <v>19</v>
      </c>
      <c r="F4" s="12">
        <f t="shared" ref="F4:F15" si="0">C4/D4</f>
        <v>100</v>
      </c>
      <c r="G4" s="21" t="s">
        <v>20</v>
      </c>
    </row>
    <row r="5" spans="1:7">
      <c r="A5" s="6" t="s">
        <v>1</v>
      </c>
      <c r="B5" s="6" t="str">
        <f>B3</f>
        <v>Intervention chirurgicale</v>
      </c>
      <c r="C5" s="11">
        <v>100000</v>
      </c>
      <c r="D5" s="8">
        <v>2000</v>
      </c>
      <c r="E5" s="6" t="str">
        <f>E3</f>
        <v>interventions</v>
      </c>
      <c r="F5" s="12">
        <f t="shared" si="0"/>
        <v>50</v>
      </c>
      <c r="G5" s="21" t="str">
        <f>G3</f>
        <v>intervention</v>
      </c>
    </row>
    <row r="6" spans="1:7">
      <c r="A6" s="6" t="s">
        <v>78</v>
      </c>
      <c r="B6" s="6" t="s">
        <v>79</v>
      </c>
      <c r="C6" s="11">
        <v>120000</v>
      </c>
      <c r="D6" s="8">
        <v>4000</v>
      </c>
      <c r="E6" s="6" t="str">
        <f>E4</f>
        <v>heures</v>
      </c>
      <c r="F6" s="12">
        <f t="shared" si="0"/>
        <v>30</v>
      </c>
      <c r="G6" s="21" t="str">
        <f>G4</f>
        <v>heure</v>
      </c>
    </row>
    <row r="7" spans="1:7">
      <c r="A7" s="6" t="s">
        <v>80</v>
      </c>
      <c r="B7" s="6" t="s">
        <v>81</v>
      </c>
      <c r="C7" s="11">
        <v>40000</v>
      </c>
      <c r="D7" s="8">
        <v>20</v>
      </c>
      <c r="E7" s="6" t="s">
        <v>82</v>
      </c>
      <c r="F7" s="12">
        <f t="shared" si="0"/>
        <v>2000</v>
      </c>
      <c r="G7" s="21" t="s">
        <v>83</v>
      </c>
    </row>
    <row r="8" spans="1:7">
      <c r="A8" s="6" t="s">
        <v>84</v>
      </c>
      <c r="B8" s="6" t="s">
        <v>85</v>
      </c>
      <c r="C8" s="11">
        <v>50000</v>
      </c>
      <c r="D8" s="8">
        <v>1</v>
      </c>
      <c r="E8" s="6" t="str">
        <f>E7</f>
        <v>catégories</v>
      </c>
      <c r="F8" s="12">
        <f t="shared" si="0"/>
        <v>50000</v>
      </c>
      <c r="G8" s="21" t="str">
        <f>G7</f>
        <v>catégorie</v>
      </c>
    </row>
    <row r="9" spans="1:7">
      <c r="A9" s="6" t="s">
        <v>86</v>
      </c>
      <c r="B9" s="6" t="s">
        <v>87</v>
      </c>
      <c r="C9" s="11">
        <v>400000</v>
      </c>
      <c r="D9" s="8">
        <v>80</v>
      </c>
      <c r="E9" s="6" t="s">
        <v>88</v>
      </c>
      <c r="F9" s="12">
        <f t="shared" si="0"/>
        <v>5000</v>
      </c>
      <c r="G9" s="21" t="s">
        <v>89</v>
      </c>
    </row>
    <row r="10" spans="1:7">
      <c r="A10" s="6" t="s">
        <v>90</v>
      </c>
      <c r="B10" s="6" t="s">
        <v>91</v>
      </c>
      <c r="C10" s="11">
        <v>80000</v>
      </c>
      <c r="D10" s="8">
        <v>4000</v>
      </c>
      <c r="E10" s="6" t="s">
        <v>92</v>
      </c>
      <c r="F10" s="12">
        <f t="shared" si="0"/>
        <v>20</v>
      </c>
      <c r="G10" s="21" t="s">
        <v>93</v>
      </c>
    </row>
    <row r="11" spans="1:7">
      <c r="A11" s="6" t="s">
        <v>94</v>
      </c>
      <c r="B11" s="44" t="s">
        <v>95</v>
      </c>
      <c r="C11" s="11">
        <v>30000</v>
      </c>
      <c r="D11" s="8">
        <v>6000</v>
      </c>
      <c r="E11" s="6" t="s">
        <v>96</v>
      </c>
      <c r="F11" s="12">
        <f t="shared" si="0"/>
        <v>5</v>
      </c>
      <c r="G11" s="21" t="s">
        <v>97</v>
      </c>
    </row>
    <row r="12" spans="1:7">
      <c r="A12" s="6" t="s">
        <v>98</v>
      </c>
      <c r="B12" s="6" t="s">
        <v>99</v>
      </c>
      <c r="C12" s="11">
        <v>50000</v>
      </c>
      <c r="D12" s="8">
        <v>1000</v>
      </c>
      <c r="E12" s="6" t="str">
        <f>E10</f>
        <v>consultations</v>
      </c>
      <c r="F12" s="9">
        <f t="shared" si="0"/>
        <v>50</v>
      </c>
      <c r="G12" s="21" t="str">
        <f>G10</f>
        <v xml:space="preserve">consultation </v>
      </c>
    </row>
    <row r="13" spans="1:7">
      <c r="A13" s="6" t="s">
        <v>100</v>
      </c>
      <c r="B13" s="6" t="s">
        <v>101</v>
      </c>
      <c r="C13" s="11">
        <v>60000</v>
      </c>
      <c r="D13" s="45">
        <f>SUM(C4:C6)</f>
        <v>400000</v>
      </c>
      <c r="E13" s="6" t="s">
        <v>102</v>
      </c>
      <c r="F13" s="13">
        <f t="shared" si="0"/>
        <v>0.15</v>
      </c>
      <c r="G13" s="21" t="s">
        <v>103</v>
      </c>
    </row>
    <row r="14" spans="1:7">
      <c r="A14" s="6" t="s">
        <v>104</v>
      </c>
      <c r="B14" s="6" t="s">
        <v>105</v>
      </c>
      <c r="C14" s="11">
        <v>720000</v>
      </c>
      <c r="D14" s="8">
        <v>2400</v>
      </c>
      <c r="E14" s="6" t="str">
        <f>E6</f>
        <v>heures</v>
      </c>
      <c r="F14" s="12">
        <f t="shared" si="0"/>
        <v>300</v>
      </c>
      <c r="G14" s="21" t="str">
        <f>G6</f>
        <v>heure</v>
      </c>
    </row>
    <row r="15" spans="1:7">
      <c r="A15" s="6" t="s">
        <v>106</v>
      </c>
      <c r="B15" s="6" t="s">
        <v>79</v>
      </c>
      <c r="C15" s="11">
        <v>200000</v>
      </c>
      <c r="D15" s="8">
        <v>4000</v>
      </c>
      <c r="E15" s="6" t="str">
        <f>E14</f>
        <v>heures</v>
      </c>
      <c r="F15" s="9">
        <f t="shared" si="0"/>
        <v>50</v>
      </c>
      <c r="G15" s="21" t="str">
        <f>G14</f>
        <v>heure</v>
      </c>
    </row>
    <row r="16" spans="1:7">
      <c r="A16" s="3" t="s">
        <v>107</v>
      </c>
      <c r="B16" s="14" t="s">
        <v>108</v>
      </c>
      <c r="C16" s="14"/>
      <c r="D16" s="14" t="s">
        <v>109</v>
      </c>
      <c r="E16" s="3"/>
    </row>
    <row r="17" spans="1:5">
      <c r="A17" s="6" t="str">
        <f>A3</f>
        <v>1.1 Acquisition des fournitures médicales</v>
      </c>
      <c r="B17" s="8">
        <v>50</v>
      </c>
      <c r="C17" s="6" t="str">
        <f t="shared" ref="C17:C22" si="1">E3</f>
        <v>interventions</v>
      </c>
      <c r="D17" s="8">
        <v>20</v>
      </c>
      <c r="E17" s="6" t="str">
        <f>C17</f>
        <v>interventions</v>
      </c>
    </row>
    <row r="18" spans="1:5">
      <c r="A18" s="6" t="str">
        <f t="shared" ref="A18:A29" si="2">A4</f>
        <v>1.2 Recrutement du personnel infirmier</v>
      </c>
      <c r="B18" s="8">
        <v>80</v>
      </c>
      <c r="C18" s="6" t="str">
        <f t="shared" si="1"/>
        <v>heures</v>
      </c>
      <c r="D18" s="8">
        <v>50</v>
      </c>
      <c r="E18" s="6" t="str">
        <f>C18</f>
        <v>heures</v>
      </c>
    </row>
    <row r="19" spans="1:5">
      <c r="A19" s="6" t="str">
        <f t="shared" si="2"/>
        <v>1.3 Nettoyage et préparation de la salle d’opération</v>
      </c>
      <c r="B19" s="8">
        <v>50</v>
      </c>
      <c r="C19" s="6" t="str">
        <f t="shared" si="1"/>
        <v>interventions</v>
      </c>
      <c r="D19" s="8">
        <v>20</v>
      </c>
      <c r="E19" s="6" t="str">
        <f>C19</f>
        <v>interventions</v>
      </c>
    </row>
    <row r="20" spans="1:5">
      <c r="A20" s="6" t="str">
        <f t="shared" si="2"/>
        <v>1.4 Soins en salle de réveil</v>
      </c>
      <c r="B20" s="8">
        <v>100</v>
      </c>
      <c r="C20" s="6" t="str">
        <f t="shared" si="1"/>
        <v>heures</v>
      </c>
      <c r="D20" s="8">
        <v>80</v>
      </c>
      <c r="E20" s="6" t="str">
        <f>C20</f>
        <v>heures</v>
      </c>
    </row>
    <row r="21" spans="1:5">
      <c r="A21" s="6" t="str">
        <f t="shared" si="2"/>
        <v>2.1 Documentation sur chaque catégorie</v>
      </c>
      <c r="B21" s="8">
        <v>1</v>
      </c>
      <c r="C21" s="6" t="str">
        <f t="shared" si="1"/>
        <v>catégories</v>
      </c>
      <c r="D21" s="8">
        <v>1</v>
      </c>
      <c r="E21" s="6" t="str">
        <f>C21</f>
        <v>catégories</v>
      </c>
    </row>
    <row r="22" spans="1:5">
      <c r="A22" s="6" t="str">
        <f t="shared" si="2"/>
        <v>2.2 Matériel spécial de chirurgie oculaire</v>
      </c>
      <c r="B22" s="8">
        <v>1</v>
      </c>
      <c r="C22" s="6" t="str">
        <f t="shared" si="1"/>
        <v>catégories</v>
      </c>
      <c r="D22" s="8"/>
      <c r="E22" s="6"/>
    </row>
    <row r="23" spans="1:5">
      <c r="A23" s="6" t="str">
        <f t="shared" si="2"/>
        <v>2.3 Prothèses de hanche et de genou</v>
      </c>
      <c r="B23" s="8"/>
      <c r="C23" s="6"/>
      <c r="D23" s="8">
        <v>20</v>
      </c>
      <c r="E23" s="6" t="str">
        <f>E9</f>
        <v>poses</v>
      </c>
    </row>
    <row r="24" spans="1:5">
      <c r="A24" s="6" t="str">
        <f t="shared" si="2"/>
        <v>3.1 Consultations préopératoires</v>
      </c>
      <c r="B24" s="8">
        <v>80</v>
      </c>
      <c r="C24" s="6" t="str">
        <f t="shared" ref="C24:C29" si="3">E24</f>
        <v>consultations</v>
      </c>
      <c r="D24" s="8">
        <v>40</v>
      </c>
      <c r="E24" s="6" t="str">
        <f t="shared" ref="E24:E29" si="4">E10</f>
        <v>consultations</v>
      </c>
    </row>
    <row r="25" spans="1:5">
      <c r="A25" s="6" t="str">
        <f t="shared" si="2"/>
        <v>3.2 Appels des patients après opération</v>
      </c>
      <c r="B25" s="8">
        <v>120</v>
      </c>
      <c r="C25" s="6" t="str">
        <f t="shared" si="3"/>
        <v>appels</v>
      </c>
      <c r="D25" s="8">
        <v>60</v>
      </c>
      <c r="E25" s="6" t="str">
        <f t="shared" si="4"/>
        <v>appels</v>
      </c>
    </row>
    <row r="26" spans="1:5">
      <c r="A26" s="6" t="str">
        <f t="shared" si="2"/>
        <v>3.3 Consultations postopératoires</v>
      </c>
      <c r="B26" s="8">
        <v>50</v>
      </c>
      <c r="C26" s="6" t="str">
        <f t="shared" si="3"/>
        <v>consultations</v>
      </c>
      <c r="D26" s="8">
        <v>25</v>
      </c>
      <c r="E26" s="6" t="str">
        <f t="shared" si="4"/>
        <v>consultations</v>
      </c>
    </row>
    <row r="27" spans="1:5">
      <c r="A27" s="6" t="str">
        <f t="shared" si="2"/>
        <v>4.1 Encadrement</v>
      </c>
      <c r="B27" s="45">
        <f>SUM(B34:B36)</f>
        <v>13500</v>
      </c>
      <c r="C27" s="6" t="str">
        <f t="shared" si="3"/>
        <v>coût</v>
      </c>
      <c r="D27" s="45">
        <f>SUM(D34:D36)</f>
        <v>8400</v>
      </c>
      <c r="E27" s="6" t="str">
        <f t="shared" si="4"/>
        <v>coût</v>
      </c>
    </row>
    <row r="28" spans="1:5">
      <c r="A28" s="6" t="str">
        <f t="shared" si="2"/>
        <v xml:space="preserve">4.2 Utilisation de la salle d’opération </v>
      </c>
      <c r="B28" s="8">
        <v>80</v>
      </c>
      <c r="C28" s="6" t="str">
        <f t="shared" si="3"/>
        <v>heures</v>
      </c>
      <c r="D28" s="8">
        <v>50</v>
      </c>
      <c r="E28" s="6" t="str">
        <f t="shared" si="4"/>
        <v>heures</v>
      </c>
    </row>
    <row r="29" spans="1:5">
      <c r="A29" s="6" t="str">
        <f t="shared" si="2"/>
        <v>4.3 Utilisation de la salle de réveil</v>
      </c>
      <c r="B29" s="6">
        <v>100</v>
      </c>
      <c r="C29" s="6" t="str">
        <f t="shared" si="3"/>
        <v>heures</v>
      </c>
      <c r="D29" s="6">
        <v>80</v>
      </c>
      <c r="E29" s="6" t="str">
        <f t="shared" si="4"/>
        <v>heures</v>
      </c>
    </row>
    <row r="30" spans="1:5">
      <c r="A30" s="46" t="s">
        <v>110</v>
      </c>
      <c r="B30" s="14"/>
      <c r="C30" s="14"/>
      <c r="D30" s="14"/>
      <c r="E30" s="3"/>
    </row>
    <row r="31" spans="1:5">
      <c r="A31" s="17" t="s">
        <v>48</v>
      </c>
      <c r="B31" s="47"/>
      <c r="C31" s="47"/>
      <c r="D31" s="47"/>
      <c r="E31" s="19"/>
    </row>
    <row r="32" spans="1:5">
      <c r="A32" s="48"/>
      <c r="B32" s="14" t="str">
        <f>B16</f>
        <v>Chirurgie oculaire</v>
      </c>
      <c r="C32" s="14"/>
      <c r="D32" s="49" t="str">
        <f>D16</f>
        <v>Prothèses de hanche</v>
      </c>
      <c r="E32" s="14" t="s">
        <v>49</v>
      </c>
    </row>
    <row r="33" spans="1:5">
      <c r="A33" s="6" t="str">
        <f>A17</f>
        <v>1.1 Acquisition des fournitures médicales</v>
      </c>
      <c r="B33" s="22">
        <f>$F3*B17</f>
        <v>2000</v>
      </c>
      <c r="C33" s="22"/>
      <c r="D33" s="22">
        <f>$F3*D17</f>
        <v>800</v>
      </c>
      <c r="E33" s="23">
        <f>SUM(B33:D33)</f>
        <v>2800</v>
      </c>
    </row>
    <row r="34" spans="1:5">
      <c r="A34" s="6" t="str">
        <f t="shared" ref="A34:A45" si="5">A18</f>
        <v>1.2 Recrutement du personnel infirmier</v>
      </c>
      <c r="B34" s="24">
        <f t="shared" ref="B34:B45" si="6">$F4*B18</f>
        <v>8000</v>
      </c>
      <c r="C34" s="24"/>
      <c r="D34" s="24">
        <f t="shared" ref="D34:D45" si="7">$F4*D18</f>
        <v>5000</v>
      </c>
      <c r="E34" s="24">
        <f t="shared" ref="E34:E46" si="8">SUM(B34:D34)</f>
        <v>13000</v>
      </c>
    </row>
    <row r="35" spans="1:5">
      <c r="A35" s="6" t="str">
        <f t="shared" si="5"/>
        <v>1.3 Nettoyage et préparation de la salle d’opération</v>
      </c>
      <c r="B35" s="24">
        <f t="shared" si="6"/>
        <v>2500</v>
      </c>
      <c r="C35" s="24"/>
      <c r="D35" s="24">
        <f t="shared" si="7"/>
        <v>1000</v>
      </c>
      <c r="E35" s="24">
        <f t="shared" si="8"/>
        <v>3500</v>
      </c>
    </row>
    <row r="36" spans="1:5">
      <c r="A36" s="6" t="str">
        <f t="shared" si="5"/>
        <v>1.4 Soins en salle de réveil</v>
      </c>
      <c r="B36" s="24">
        <f t="shared" si="6"/>
        <v>3000</v>
      </c>
      <c r="C36" s="24"/>
      <c r="D36" s="24">
        <f t="shared" si="7"/>
        <v>2400</v>
      </c>
      <c r="E36" s="24">
        <f t="shared" si="8"/>
        <v>5400</v>
      </c>
    </row>
    <row r="37" spans="1:5">
      <c r="A37" s="6" t="str">
        <f t="shared" si="5"/>
        <v>2.1 Documentation sur chaque catégorie</v>
      </c>
      <c r="B37" s="24">
        <f t="shared" si="6"/>
        <v>2000</v>
      </c>
      <c r="C37" s="24"/>
      <c r="D37" s="24">
        <f t="shared" si="7"/>
        <v>2000</v>
      </c>
      <c r="E37" s="24">
        <f t="shared" si="8"/>
        <v>4000</v>
      </c>
    </row>
    <row r="38" spans="1:5">
      <c r="A38" s="6" t="str">
        <f t="shared" si="5"/>
        <v>2.2 Matériel spécial de chirurgie oculaire</v>
      </c>
      <c r="B38" s="24">
        <f t="shared" si="6"/>
        <v>50000</v>
      </c>
      <c r="C38" s="24"/>
      <c r="D38" s="24">
        <f t="shared" si="7"/>
        <v>0</v>
      </c>
      <c r="E38" s="24">
        <f t="shared" si="8"/>
        <v>50000</v>
      </c>
    </row>
    <row r="39" spans="1:5">
      <c r="A39" s="6" t="str">
        <f t="shared" si="5"/>
        <v>2.3 Prothèses de hanche et de genou</v>
      </c>
      <c r="B39" s="24">
        <f t="shared" si="6"/>
        <v>0</v>
      </c>
      <c r="C39" s="24"/>
      <c r="D39" s="24">
        <f t="shared" si="7"/>
        <v>100000</v>
      </c>
      <c r="E39" s="24">
        <f t="shared" si="8"/>
        <v>100000</v>
      </c>
    </row>
    <row r="40" spans="1:5">
      <c r="A40" s="6" t="str">
        <f t="shared" si="5"/>
        <v>3.1 Consultations préopératoires</v>
      </c>
      <c r="B40" s="24">
        <f t="shared" si="6"/>
        <v>1600</v>
      </c>
      <c r="C40" s="24"/>
      <c r="D40" s="24">
        <f t="shared" si="7"/>
        <v>800</v>
      </c>
      <c r="E40" s="24">
        <f t="shared" si="8"/>
        <v>2400</v>
      </c>
    </row>
    <row r="41" spans="1:5">
      <c r="A41" s="6" t="str">
        <f t="shared" si="5"/>
        <v>3.2 Appels des patients après opération</v>
      </c>
      <c r="B41" s="24">
        <f t="shared" si="6"/>
        <v>600</v>
      </c>
      <c r="C41" s="24"/>
      <c r="D41" s="24">
        <f t="shared" si="7"/>
        <v>300</v>
      </c>
      <c r="E41" s="24">
        <f t="shared" si="8"/>
        <v>900</v>
      </c>
    </row>
    <row r="42" spans="1:5">
      <c r="A42" s="6" t="str">
        <f t="shared" si="5"/>
        <v>3.3 Consultations postopératoires</v>
      </c>
      <c r="B42" s="24">
        <f t="shared" si="6"/>
        <v>2500</v>
      </c>
      <c r="C42" s="24"/>
      <c r="D42" s="24">
        <f t="shared" si="7"/>
        <v>1250</v>
      </c>
      <c r="E42" s="24">
        <f t="shared" si="8"/>
        <v>3750</v>
      </c>
    </row>
    <row r="43" spans="1:5">
      <c r="A43" s="6" t="str">
        <f t="shared" si="5"/>
        <v>4.1 Encadrement</v>
      </c>
      <c r="B43" s="24">
        <f t="shared" si="6"/>
        <v>2025</v>
      </c>
      <c r="C43" s="24"/>
      <c r="D43" s="24">
        <f t="shared" si="7"/>
        <v>1260</v>
      </c>
      <c r="E43" s="24">
        <f t="shared" si="8"/>
        <v>3285</v>
      </c>
    </row>
    <row r="44" spans="1:5">
      <c r="A44" s="6" t="str">
        <f t="shared" si="5"/>
        <v xml:space="preserve">4.2 Utilisation de la salle d’opération </v>
      </c>
      <c r="B44" s="24">
        <f t="shared" si="6"/>
        <v>24000</v>
      </c>
      <c r="C44" s="24"/>
      <c r="D44" s="24">
        <f t="shared" si="7"/>
        <v>15000</v>
      </c>
      <c r="E44" s="24">
        <f t="shared" si="8"/>
        <v>39000</v>
      </c>
    </row>
    <row r="45" spans="1:5" ht="20" thickBot="1">
      <c r="A45" s="6" t="str">
        <f t="shared" si="5"/>
        <v>4.3 Utilisation de la salle de réveil</v>
      </c>
      <c r="B45" s="25">
        <f t="shared" si="6"/>
        <v>5000</v>
      </c>
      <c r="C45" s="25"/>
      <c r="D45" s="25">
        <f t="shared" si="7"/>
        <v>4000</v>
      </c>
      <c r="E45" s="25">
        <f t="shared" si="8"/>
        <v>9000</v>
      </c>
    </row>
    <row r="46" spans="1:5">
      <c r="A46" s="26" t="s">
        <v>50</v>
      </c>
      <c r="B46" s="27">
        <f>SUM(B33:B45)</f>
        <v>103225</v>
      </c>
      <c r="C46" s="27"/>
      <c r="D46" s="27">
        <f>SUM(D33:D45)</f>
        <v>133810</v>
      </c>
      <c r="E46" s="27">
        <f t="shared" si="8"/>
        <v>237035</v>
      </c>
    </row>
    <row r="47" spans="1:5" ht="20" thickBot="1">
      <c r="A47" s="28" t="s">
        <v>51</v>
      </c>
      <c r="B47" s="50">
        <f>B46/B17</f>
        <v>2064.5</v>
      </c>
      <c r="C47" s="51"/>
      <c r="D47" s="50">
        <f>D46/D17</f>
        <v>6690.5</v>
      </c>
      <c r="E47" s="28"/>
    </row>
    <row r="48" spans="1:5">
      <c r="A48" s="17" t="s">
        <v>52</v>
      </c>
      <c r="B48" s="30"/>
      <c r="C48" s="31"/>
      <c r="D48" s="30"/>
    </row>
    <row r="49" spans="1:5">
      <c r="A49" s="20"/>
      <c r="B49" s="14" t="s">
        <v>111</v>
      </c>
      <c r="C49" s="14"/>
      <c r="D49" s="14"/>
      <c r="E49" s="3"/>
    </row>
    <row r="50" spans="1:5">
      <c r="A50" s="6" t="s">
        <v>112</v>
      </c>
      <c r="B50" s="32">
        <v>815</v>
      </c>
      <c r="C50" s="52"/>
    </row>
    <row r="51" spans="1:5">
      <c r="A51" s="3"/>
      <c r="B51" s="14" t="str">
        <f>B32</f>
        <v>Chirurgie oculaire</v>
      </c>
      <c r="C51" s="14"/>
      <c r="D51" s="49" t="str">
        <f>D32</f>
        <v>Prothèses de hanche</v>
      </c>
      <c r="E51" s="14" t="s">
        <v>49</v>
      </c>
    </row>
    <row r="52" spans="1:5">
      <c r="A52" s="10" t="s">
        <v>113</v>
      </c>
      <c r="B52" s="23">
        <f>SUM(B33:B36)</f>
        <v>15500</v>
      </c>
      <c r="C52" s="23"/>
      <c r="D52" s="23">
        <f>SUM(D33:D36)</f>
        <v>9200</v>
      </c>
      <c r="E52" s="53">
        <f>SUM(B52:D52)</f>
        <v>24700</v>
      </c>
    </row>
    <row r="53" spans="1:5" ht="20" thickBot="1">
      <c r="A53" s="33" t="s">
        <v>114</v>
      </c>
      <c r="B53" s="25">
        <f>$B$50*B17</f>
        <v>40750</v>
      </c>
      <c r="C53" s="54"/>
      <c r="D53" s="25">
        <f>$B$50*D17</f>
        <v>16300</v>
      </c>
      <c r="E53" s="53">
        <f>SUM(B53:D53)</f>
        <v>57050</v>
      </c>
    </row>
    <row r="54" spans="1:5">
      <c r="A54" s="26" t="str">
        <f>A46</f>
        <v>Coût total</v>
      </c>
      <c r="B54" s="27">
        <f>SUM(B52:B53)</f>
        <v>56250</v>
      </c>
      <c r="C54" s="27"/>
      <c r="D54" s="27">
        <f>SUM(D52:D53)</f>
        <v>25500</v>
      </c>
      <c r="E54" s="53"/>
    </row>
    <row r="55" spans="1:5" ht="20" thickBot="1">
      <c r="A55" s="26" t="str">
        <f>A47</f>
        <v>Coût unitaire</v>
      </c>
      <c r="B55" s="50">
        <f>B54/B17</f>
        <v>1125</v>
      </c>
      <c r="C55" s="51"/>
      <c r="D55" s="50">
        <f>D54/D17</f>
        <v>1275</v>
      </c>
      <c r="E55" s="53"/>
    </row>
    <row r="59" spans="1:5">
      <c r="A59" s="39"/>
    </row>
    <row r="61" spans="1:5">
      <c r="A61" s="39"/>
    </row>
  </sheetData>
  <phoneticPr fontId="3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G61"/>
  <sheetViews>
    <sheetView workbookViewId="0">
      <selection activeCell="B2" sqref="B2"/>
    </sheetView>
  </sheetViews>
  <sheetFormatPr baseColWidth="10" defaultColWidth="9.1640625" defaultRowHeight="19"/>
  <cols>
    <col min="1" max="1" width="63" style="1" customWidth="1"/>
    <col min="2" max="2" width="40.5" style="1" customWidth="1"/>
    <col min="3" max="3" width="16.33203125" style="1" customWidth="1"/>
    <col min="4" max="4" width="18.83203125" style="1" customWidth="1"/>
    <col min="5" max="5" width="16.1640625" style="1" customWidth="1"/>
    <col min="6" max="6" width="15.5" style="1" customWidth="1"/>
    <col min="7" max="7" width="15.1640625" style="1" customWidth="1"/>
    <col min="8" max="16384" width="9.1640625" style="1"/>
  </cols>
  <sheetData>
    <row r="1" spans="1:7">
      <c r="A1" s="43" t="s">
        <v>115</v>
      </c>
      <c r="B1" s="2"/>
      <c r="C1" s="1" t="s">
        <v>116</v>
      </c>
    </row>
    <row r="2" spans="1:7" ht="38">
      <c r="A2" s="3" t="s">
        <v>68</v>
      </c>
      <c r="B2" s="3" t="s">
        <v>69</v>
      </c>
      <c r="C2" s="4" t="s">
        <v>70</v>
      </c>
      <c r="D2" s="4" t="s">
        <v>71</v>
      </c>
      <c r="E2" s="3"/>
      <c r="F2" s="4" t="s">
        <v>11</v>
      </c>
      <c r="G2" s="3" t="s">
        <v>12</v>
      </c>
    </row>
    <row r="3" spans="1:7">
      <c r="A3" s="6" t="s">
        <v>72</v>
      </c>
      <c r="B3" s="6" t="s">
        <v>73</v>
      </c>
      <c r="C3" s="7">
        <v>80000</v>
      </c>
      <c r="D3" s="8">
        <v>2000</v>
      </c>
      <c r="E3" s="6" t="s">
        <v>74</v>
      </c>
      <c r="F3" s="9"/>
      <c r="G3" s="21" t="s">
        <v>75</v>
      </c>
    </row>
    <row r="4" spans="1:7">
      <c r="A4" s="6" t="s">
        <v>76</v>
      </c>
      <c r="B4" s="6" t="s">
        <v>0</v>
      </c>
      <c r="C4" s="11">
        <v>180000</v>
      </c>
      <c r="D4" s="8">
        <v>1800</v>
      </c>
      <c r="E4" s="6" t="s">
        <v>19</v>
      </c>
      <c r="F4" s="12"/>
      <c r="G4" s="21" t="s">
        <v>20</v>
      </c>
    </row>
    <row r="5" spans="1:7">
      <c r="A5" s="6" t="s">
        <v>1</v>
      </c>
      <c r="B5" s="6" t="str">
        <f>B3</f>
        <v>Intervention chirurgicale</v>
      </c>
      <c r="C5" s="11">
        <v>100000</v>
      </c>
      <c r="D5" s="8">
        <v>2000</v>
      </c>
      <c r="E5" s="6" t="str">
        <f>E3</f>
        <v>interventions</v>
      </c>
      <c r="F5" s="12"/>
      <c r="G5" s="21" t="str">
        <f>G3</f>
        <v>intervention</v>
      </c>
    </row>
    <row r="6" spans="1:7">
      <c r="A6" s="6" t="s">
        <v>78</v>
      </c>
      <c r="B6" s="6" t="s">
        <v>79</v>
      </c>
      <c r="C6" s="11">
        <v>120000</v>
      </c>
      <c r="D6" s="8">
        <v>4000</v>
      </c>
      <c r="E6" s="6" t="str">
        <f>E4</f>
        <v>heures</v>
      </c>
      <c r="F6" s="12"/>
      <c r="G6" s="21" t="str">
        <f>G4</f>
        <v>heure</v>
      </c>
    </row>
    <row r="7" spans="1:7">
      <c r="A7" s="6" t="s">
        <v>80</v>
      </c>
      <c r="B7" s="6" t="s">
        <v>81</v>
      </c>
      <c r="C7" s="11">
        <v>40000</v>
      </c>
      <c r="D7" s="8">
        <v>20</v>
      </c>
      <c r="E7" s="6" t="s">
        <v>82</v>
      </c>
      <c r="F7" s="12"/>
      <c r="G7" s="21" t="s">
        <v>83</v>
      </c>
    </row>
    <row r="8" spans="1:7">
      <c r="A8" s="6" t="s">
        <v>84</v>
      </c>
      <c r="B8" s="6" t="s">
        <v>85</v>
      </c>
      <c r="C8" s="11">
        <v>50000</v>
      </c>
      <c r="D8" s="8">
        <v>1</v>
      </c>
      <c r="E8" s="6" t="str">
        <f>E7</f>
        <v>catégories</v>
      </c>
      <c r="F8" s="12"/>
      <c r="G8" s="21" t="str">
        <f>G7</f>
        <v>catégorie</v>
      </c>
    </row>
    <row r="9" spans="1:7">
      <c r="A9" s="6" t="s">
        <v>86</v>
      </c>
      <c r="B9" s="6" t="s">
        <v>87</v>
      </c>
      <c r="C9" s="11">
        <v>400000</v>
      </c>
      <c r="D9" s="8">
        <v>80</v>
      </c>
      <c r="E9" s="6" t="s">
        <v>88</v>
      </c>
      <c r="F9" s="12"/>
      <c r="G9" s="21" t="s">
        <v>89</v>
      </c>
    </row>
    <row r="10" spans="1:7">
      <c r="A10" s="6" t="s">
        <v>90</v>
      </c>
      <c r="B10" s="6" t="s">
        <v>91</v>
      </c>
      <c r="C10" s="11">
        <v>80000</v>
      </c>
      <c r="D10" s="8">
        <v>4000</v>
      </c>
      <c r="E10" s="6" t="s">
        <v>92</v>
      </c>
      <c r="F10" s="12"/>
      <c r="G10" s="21" t="s">
        <v>93</v>
      </c>
    </row>
    <row r="11" spans="1:7">
      <c r="A11" s="6" t="s">
        <v>94</v>
      </c>
      <c r="B11" s="44" t="s">
        <v>95</v>
      </c>
      <c r="C11" s="11">
        <v>30000</v>
      </c>
      <c r="D11" s="8">
        <v>6000</v>
      </c>
      <c r="E11" s="6" t="s">
        <v>96</v>
      </c>
      <c r="F11" s="12"/>
      <c r="G11" s="21" t="s">
        <v>97</v>
      </c>
    </row>
    <row r="12" spans="1:7">
      <c r="A12" s="6" t="s">
        <v>98</v>
      </c>
      <c r="B12" s="6" t="s">
        <v>99</v>
      </c>
      <c r="C12" s="11">
        <v>50000</v>
      </c>
      <c r="D12" s="8">
        <v>1000</v>
      </c>
      <c r="E12" s="6" t="str">
        <f>E10</f>
        <v>consultations</v>
      </c>
      <c r="F12" s="9"/>
      <c r="G12" s="21" t="str">
        <f>G10</f>
        <v xml:space="preserve">consultation </v>
      </c>
    </row>
    <row r="13" spans="1:7">
      <c r="A13" s="6" t="s">
        <v>100</v>
      </c>
      <c r="B13" s="6" t="s">
        <v>101</v>
      </c>
      <c r="C13" s="11">
        <v>60000</v>
      </c>
      <c r="D13" s="45">
        <f>SUM(C4:C6)</f>
        <v>400000</v>
      </c>
      <c r="E13" s="6" t="s">
        <v>102</v>
      </c>
      <c r="F13" s="13"/>
      <c r="G13" s="21" t="s">
        <v>103</v>
      </c>
    </row>
    <row r="14" spans="1:7">
      <c r="A14" s="6" t="s">
        <v>104</v>
      </c>
      <c r="B14" s="6" t="s">
        <v>105</v>
      </c>
      <c r="C14" s="11">
        <v>720000</v>
      </c>
      <c r="D14" s="8">
        <v>2400</v>
      </c>
      <c r="E14" s="6" t="str">
        <f>E6</f>
        <v>heures</v>
      </c>
      <c r="F14" s="12"/>
      <c r="G14" s="21" t="str">
        <f>G6</f>
        <v>heure</v>
      </c>
    </row>
    <row r="15" spans="1:7">
      <c r="A15" s="6" t="s">
        <v>106</v>
      </c>
      <c r="B15" s="6" t="s">
        <v>79</v>
      </c>
      <c r="C15" s="11">
        <v>200000</v>
      </c>
      <c r="D15" s="8">
        <v>4000</v>
      </c>
      <c r="E15" s="6" t="str">
        <f>E14</f>
        <v>heures</v>
      </c>
      <c r="F15" s="9"/>
      <c r="G15" s="21" t="str">
        <f>G14</f>
        <v>heure</v>
      </c>
    </row>
    <row r="16" spans="1:7" s="56" customFormat="1" ht="38">
      <c r="A16" s="5" t="s">
        <v>107</v>
      </c>
      <c r="B16" s="4" t="s">
        <v>117</v>
      </c>
      <c r="C16" s="4"/>
      <c r="D16" s="55" t="s">
        <v>118</v>
      </c>
      <c r="E16" s="4" t="s">
        <v>109</v>
      </c>
      <c r="F16" s="5"/>
    </row>
    <row r="17" spans="1:6">
      <c r="A17" s="6" t="str">
        <f>A3</f>
        <v>1.1 Acquisition des fournitures médicales</v>
      </c>
      <c r="B17" s="8">
        <v>50</v>
      </c>
      <c r="C17" s="6" t="str">
        <f t="shared" ref="C17:C22" si="0">E3</f>
        <v>interventions</v>
      </c>
      <c r="D17" s="57">
        <f>B17</f>
        <v>50</v>
      </c>
      <c r="E17" s="8">
        <v>20</v>
      </c>
      <c r="F17" s="6" t="str">
        <f>C17</f>
        <v>interventions</v>
      </c>
    </row>
    <row r="18" spans="1:6">
      <c r="A18" s="6" t="str">
        <f t="shared" ref="A18:A29" si="1">A4</f>
        <v>1.2 Recrutement du personnel infirmier</v>
      </c>
      <c r="B18" s="8">
        <v>80</v>
      </c>
      <c r="C18" s="6" t="str">
        <f t="shared" si="0"/>
        <v>heures</v>
      </c>
      <c r="D18" s="58">
        <v>60</v>
      </c>
      <c r="E18" s="8">
        <v>50</v>
      </c>
      <c r="F18" s="6" t="str">
        <f>C18</f>
        <v>heures</v>
      </c>
    </row>
    <row r="19" spans="1:6">
      <c r="A19" s="6" t="str">
        <f t="shared" si="1"/>
        <v>1.3 Nettoyage et préparation de la salle d’opération</v>
      </c>
      <c r="B19" s="8">
        <v>50</v>
      </c>
      <c r="C19" s="6" t="str">
        <f t="shared" si="0"/>
        <v>interventions</v>
      </c>
      <c r="D19" s="21">
        <f>D17</f>
        <v>50</v>
      </c>
      <c r="E19" s="8">
        <v>20</v>
      </c>
      <c r="F19" s="6" t="str">
        <f>C19</f>
        <v>interventions</v>
      </c>
    </row>
    <row r="20" spans="1:6">
      <c r="A20" s="6" t="str">
        <f t="shared" si="1"/>
        <v>1.4 Soins en salle de réveil</v>
      </c>
      <c r="B20" s="8">
        <v>100</v>
      </c>
      <c r="C20" s="6" t="str">
        <f t="shared" si="0"/>
        <v>heures</v>
      </c>
      <c r="D20" s="21">
        <f>$D$17*(B20/$B$17)</f>
        <v>100</v>
      </c>
      <c r="E20" s="8">
        <v>80</v>
      </c>
      <c r="F20" s="6" t="str">
        <f>C20</f>
        <v>heures</v>
      </c>
    </row>
    <row r="21" spans="1:6">
      <c r="A21" s="6" t="str">
        <f t="shared" si="1"/>
        <v>2.1 Documentation sur chaque catégorie</v>
      </c>
      <c r="B21" s="8">
        <v>1</v>
      </c>
      <c r="C21" s="6" t="str">
        <f t="shared" si="0"/>
        <v>catégories</v>
      </c>
      <c r="D21" s="57">
        <f>B21</f>
        <v>1</v>
      </c>
      <c r="E21" s="8">
        <v>1</v>
      </c>
      <c r="F21" s="6" t="str">
        <f>C21</f>
        <v>catégories</v>
      </c>
    </row>
    <row r="22" spans="1:6">
      <c r="A22" s="6" t="str">
        <f t="shared" si="1"/>
        <v>2.2 Matériel spécial de chirurgie oculaire</v>
      </c>
      <c r="B22" s="8">
        <v>1</v>
      </c>
      <c r="C22" s="6" t="str">
        <f t="shared" si="0"/>
        <v>catégories</v>
      </c>
      <c r="D22" s="57">
        <f>B22</f>
        <v>1</v>
      </c>
      <c r="E22" s="8"/>
      <c r="F22" s="6"/>
    </row>
    <row r="23" spans="1:6">
      <c r="A23" s="6" t="str">
        <f t="shared" si="1"/>
        <v>2.3 Prothèses de hanche et de genou</v>
      </c>
      <c r="B23" s="8"/>
      <c r="C23" s="6"/>
      <c r="D23" s="21"/>
      <c r="E23" s="8">
        <v>20</v>
      </c>
      <c r="F23" s="6" t="str">
        <f>E9</f>
        <v>poses</v>
      </c>
    </row>
    <row r="24" spans="1:6">
      <c r="A24" s="6" t="str">
        <f t="shared" si="1"/>
        <v>3.1 Consultations préopératoires</v>
      </c>
      <c r="B24" s="8">
        <v>80</v>
      </c>
      <c r="C24" s="6" t="str">
        <f t="shared" ref="C24:C29" si="2">F24</f>
        <v>consultations</v>
      </c>
      <c r="D24" s="21">
        <f>$D$17*(B24/$B$17)</f>
        <v>80</v>
      </c>
      <c r="E24" s="8">
        <v>40</v>
      </c>
      <c r="F24" s="6" t="str">
        <f t="shared" ref="F24:F29" si="3">E10</f>
        <v>consultations</v>
      </c>
    </row>
    <row r="25" spans="1:6">
      <c r="A25" s="6" t="str">
        <f t="shared" si="1"/>
        <v>3.2 Appels des patients après opération</v>
      </c>
      <c r="B25" s="8">
        <v>120</v>
      </c>
      <c r="C25" s="6" t="str">
        <f t="shared" si="2"/>
        <v>appels</v>
      </c>
      <c r="D25" s="21">
        <f>$D$17*(B25/$B$17)</f>
        <v>120</v>
      </c>
      <c r="E25" s="8">
        <v>60</v>
      </c>
      <c r="F25" s="6" t="str">
        <f t="shared" si="3"/>
        <v>appels</v>
      </c>
    </row>
    <row r="26" spans="1:6">
      <c r="A26" s="6" t="str">
        <f t="shared" si="1"/>
        <v>3.3 Consultations postopératoires</v>
      </c>
      <c r="B26" s="8">
        <v>50</v>
      </c>
      <c r="C26" s="6" t="str">
        <f t="shared" si="2"/>
        <v>consultations</v>
      </c>
      <c r="D26" s="21">
        <f>$D$17*(B26/$B$17)</f>
        <v>50</v>
      </c>
      <c r="E26" s="8">
        <v>25</v>
      </c>
      <c r="F26" s="6" t="str">
        <f t="shared" si="3"/>
        <v>consultations</v>
      </c>
    </row>
    <row r="27" spans="1:6">
      <c r="A27" s="6" t="str">
        <f t="shared" si="1"/>
        <v>4.1 Encadrement</v>
      </c>
      <c r="B27" s="45">
        <f>SUM(B34:B36)</f>
        <v>0</v>
      </c>
      <c r="C27" s="6" t="str">
        <f t="shared" si="2"/>
        <v>coût</v>
      </c>
      <c r="D27" s="45">
        <f>SUM(D34:D36)</f>
        <v>0</v>
      </c>
      <c r="E27" s="45">
        <f>SUM(E34:E36)</f>
        <v>0</v>
      </c>
      <c r="F27" s="6" t="str">
        <f t="shared" si="3"/>
        <v>coût</v>
      </c>
    </row>
    <row r="28" spans="1:6">
      <c r="A28" s="6" t="str">
        <f t="shared" si="1"/>
        <v xml:space="preserve">4.2 Utilisation de la salle d’opération </v>
      </c>
      <c r="B28" s="8">
        <v>80</v>
      </c>
      <c r="C28" s="6" t="str">
        <f t="shared" si="2"/>
        <v>heures</v>
      </c>
      <c r="D28" s="21">
        <f>$D$17*(B28/$B$17)</f>
        <v>80</v>
      </c>
      <c r="E28" s="8">
        <v>50</v>
      </c>
      <c r="F28" s="6" t="str">
        <f t="shared" si="3"/>
        <v>heures</v>
      </c>
    </row>
    <row r="29" spans="1:6">
      <c r="A29" s="6" t="str">
        <f t="shared" si="1"/>
        <v>4.3 Utilisation de la salle de réveil</v>
      </c>
      <c r="B29" s="6">
        <v>100</v>
      </c>
      <c r="C29" s="6" t="str">
        <f t="shared" si="2"/>
        <v>heures</v>
      </c>
      <c r="D29" s="21">
        <f>$D$17*(B29/$B$17)</f>
        <v>100</v>
      </c>
      <c r="E29" s="6">
        <v>80</v>
      </c>
      <c r="F29" s="6" t="str">
        <f t="shared" si="3"/>
        <v>heures</v>
      </c>
    </row>
    <row r="30" spans="1:6">
      <c r="A30" s="46" t="s">
        <v>110</v>
      </c>
      <c r="B30" s="14"/>
      <c r="C30" s="14"/>
      <c r="D30" s="14"/>
      <c r="E30" s="14"/>
      <c r="F30" s="3"/>
    </row>
    <row r="31" spans="1:6">
      <c r="A31" s="17" t="s">
        <v>48</v>
      </c>
      <c r="B31" s="47"/>
      <c r="C31" s="47"/>
      <c r="D31" s="47"/>
      <c r="E31" s="47"/>
      <c r="F31" s="19"/>
    </row>
    <row r="32" spans="1:6" s="56" customFormat="1" ht="38">
      <c r="A32" s="59"/>
      <c r="B32" s="4" t="str">
        <f>B16</f>
        <v>Chirurgie oculaire (1ère version)</v>
      </c>
      <c r="C32" s="4"/>
      <c r="D32" s="4" t="str">
        <f>D16</f>
        <v>Chirurgie oculaire (modifiée)</v>
      </c>
      <c r="E32" s="4" t="str">
        <f>E16</f>
        <v>Prothèses de hanche</v>
      </c>
      <c r="F32" s="4" t="s">
        <v>49</v>
      </c>
    </row>
    <row r="33" spans="1:6">
      <c r="A33" s="6" t="str">
        <f>A17</f>
        <v>1.1 Acquisition des fournitures médicales</v>
      </c>
      <c r="B33" s="22"/>
      <c r="C33" s="22"/>
      <c r="D33" s="22"/>
      <c r="E33" s="22"/>
      <c r="F33" s="23"/>
    </row>
    <row r="34" spans="1:6">
      <c r="A34" s="6" t="str">
        <f t="shared" ref="A34:A45" si="4">A18</f>
        <v>1.2 Recrutement du personnel infirmier</v>
      </c>
      <c r="B34" s="24"/>
      <c r="C34" s="24"/>
      <c r="D34" s="24"/>
      <c r="E34" s="24"/>
      <c r="F34" s="24"/>
    </row>
    <row r="35" spans="1:6">
      <c r="A35" s="6" t="str">
        <f t="shared" si="4"/>
        <v>1.3 Nettoyage et préparation de la salle d’opération</v>
      </c>
      <c r="B35" s="24"/>
      <c r="C35" s="24"/>
      <c r="D35" s="24"/>
      <c r="E35" s="24"/>
      <c r="F35" s="24"/>
    </row>
    <row r="36" spans="1:6">
      <c r="A36" s="6" t="str">
        <f t="shared" si="4"/>
        <v>1.4 Soins en salle de réveil</v>
      </c>
      <c r="B36" s="24"/>
      <c r="C36" s="24"/>
      <c r="D36" s="24"/>
      <c r="E36" s="24"/>
      <c r="F36" s="24"/>
    </row>
    <row r="37" spans="1:6">
      <c r="A37" s="6" t="str">
        <f t="shared" si="4"/>
        <v>2.1 Documentation sur chaque catégorie</v>
      </c>
      <c r="B37" s="24"/>
      <c r="C37" s="24"/>
      <c r="D37" s="24"/>
      <c r="E37" s="24"/>
      <c r="F37" s="24"/>
    </row>
    <row r="38" spans="1:6">
      <c r="A38" s="6" t="str">
        <f t="shared" si="4"/>
        <v>2.2 Matériel spécial de chirurgie oculaire</v>
      </c>
      <c r="B38" s="24"/>
      <c r="C38" s="24"/>
      <c r="D38" s="24"/>
      <c r="E38" s="24"/>
      <c r="F38" s="24"/>
    </row>
    <row r="39" spans="1:6">
      <c r="A39" s="6" t="str">
        <f t="shared" si="4"/>
        <v>2.3 Prothèses de hanche et de genou</v>
      </c>
      <c r="B39" s="24"/>
      <c r="C39" s="24"/>
      <c r="D39" s="24"/>
      <c r="E39" s="24"/>
      <c r="F39" s="24"/>
    </row>
    <row r="40" spans="1:6">
      <c r="A40" s="6" t="str">
        <f t="shared" si="4"/>
        <v>3.1 Consultations préopératoires</v>
      </c>
      <c r="B40" s="24"/>
      <c r="C40" s="24"/>
      <c r="D40" s="24"/>
      <c r="E40" s="24"/>
      <c r="F40" s="24"/>
    </row>
    <row r="41" spans="1:6">
      <c r="A41" s="6" t="str">
        <f t="shared" si="4"/>
        <v>3.2 Appels des patients après opération</v>
      </c>
      <c r="B41" s="24"/>
      <c r="C41" s="24"/>
      <c r="D41" s="24"/>
      <c r="E41" s="24"/>
      <c r="F41" s="24"/>
    </row>
    <row r="42" spans="1:6">
      <c r="A42" s="6" t="str">
        <f t="shared" si="4"/>
        <v>3.3 Consultations postopératoires</v>
      </c>
      <c r="B42" s="24"/>
      <c r="C42" s="24"/>
      <c r="D42" s="24"/>
      <c r="E42" s="24"/>
      <c r="F42" s="24"/>
    </row>
    <row r="43" spans="1:6">
      <c r="A43" s="6" t="str">
        <f t="shared" si="4"/>
        <v>4.1 Encadrement</v>
      </c>
      <c r="B43" s="24"/>
      <c r="C43" s="24"/>
      <c r="D43" s="24"/>
      <c r="E43" s="24"/>
      <c r="F43" s="24"/>
    </row>
    <row r="44" spans="1:6">
      <c r="A44" s="6" t="str">
        <f t="shared" si="4"/>
        <v xml:space="preserve">4.2 Utilisation de la salle d’opération </v>
      </c>
      <c r="B44" s="24"/>
      <c r="C44" s="24"/>
      <c r="D44" s="24"/>
      <c r="E44" s="24"/>
      <c r="F44" s="24"/>
    </row>
    <row r="45" spans="1:6" ht="20" thickBot="1">
      <c r="A45" s="6" t="str">
        <f t="shared" si="4"/>
        <v>4.3 Utilisation de la salle de réveil</v>
      </c>
      <c r="B45" s="25"/>
      <c r="C45" s="25"/>
      <c r="D45" s="25"/>
      <c r="E45" s="25"/>
      <c r="F45" s="25"/>
    </row>
    <row r="46" spans="1:6">
      <c r="A46" s="26" t="s">
        <v>50</v>
      </c>
      <c r="B46" s="27">
        <f>SUM(B33:B45)</f>
        <v>0</v>
      </c>
      <c r="C46" s="27"/>
      <c r="D46" s="27">
        <f>SUM(D33:D45)</f>
        <v>0</v>
      </c>
      <c r="E46" s="27">
        <f>SUM(E33:E45)</f>
        <v>0</v>
      </c>
      <c r="F46" s="27">
        <f t="shared" ref="F33:F46" si="5">SUM(B46:E46)</f>
        <v>0</v>
      </c>
    </row>
    <row r="47" spans="1:6" ht="20" thickBot="1">
      <c r="A47" s="28" t="s">
        <v>51</v>
      </c>
      <c r="B47" s="50">
        <f>B46/B17</f>
        <v>0</v>
      </c>
      <c r="C47" s="51"/>
      <c r="D47" s="50">
        <f>D46/D17</f>
        <v>0</v>
      </c>
      <c r="E47" s="50">
        <f>E46/E17</f>
        <v>0</v>
      </c>
      <c r="F47" s="28"/>
    </row>
    <row r="48" spans="1:6">
      <c r="A48" s="17" t="s">
        <v>52</v>
      </c>
      <c r="B48" s="30"/>
      <c r="C48" s="31"/>
      <c r="D48" s="60"/>
      <c r="E48" s="30"/>
    </row>
    <row r="49" spans="1:6">
      <c r="A49" s="20"/>
      <c r="B49" s="14" t="s">
        <v>111</v>
      </c>
      <c r="C49" s="14"/>
      <c r="D49" s="61"/>
      <c r="E49" s="14"/>
      <c r="F49" s="3"/>
    </row>
    <row r="50" spans="1:6">
      <c r="A50" s="6" t="s">
        <v>112</v>
      </c>
      <c r="B50" s="32">
        <v>815</v>
      </c>
      <c r="C50" s="52"/>
      <c r="D50" s="7"/>
    </row>
    <row r="51" spans="1:6" s="56" customFormat="1" ht="60.75" customHeight="1">
      <c r="A51" s="5"/>
      <c r="B51" s="4" t="str">
        <f>B32</f>
        <v>Chirurgie oculaire (1ère version)</v>
      </c>
      <c r="C51" s="4"/>
      <c r="D51" s="62" t="str">
        <f>D16</f>
        <v>Chirurgie oculaire (modifiée)</v>
      </c>
      <c r="E51" s="4" t="str">
        <f>E32</f>
        <v>Prothèses de hanche</v>
      </c>
      <c r="F51" s="4" t="s">
        <v>49</v>
      </c>
    </row>
    <row r="52" spans="1:6">
      <c r="A52" s="10" t="s">
        <v>113</v>
      </c>
      <c r="B52" s="23"/>
      <c r="C52" s="23"/>
      <c r="D52" s="23"/>
      <c r="E52" s="23"/>
      <c r="F52" s="53"/>
    </row>
    <row r="53" spans="1:6" ht="20" thickBot="1">
      <c r="A53" s="33" t="s">
        <v>114</v>
      </c>
      <c r="B53" s="25"/>
      <c r="C53" s="54"/>
      <c r="D53" s="25"/>
      <c r="E53" s="25"/>
      <c r="F53" s="53"/>
    </row>
    <row r="54" spans="1:6">
      <c r="A54" s="26" t="str">
        <f>A46</f>
        <v>Coût total</v>
      </c>
      <c r="B54" s="27"/>
      <c r="C54" s="27"/>
      <c r="D54" s="27"/>
      <c r="E54" s="27"/>
      <c r="F54" s="53"/>
    </row>
    <row r="55" spans="1:6" ht="20" thickBot="1">
      <c r="A55" s="26" t="str">
        <f>A47</f>
        <v>Coût unitaire</v>
      </c>
      <c r="B55" s="50">
        <f>B54/B17</f>
        <v>0</v>
      </c>
      <c r="C55" s="51"/>
      <c r="D55" s="50">
        <f>D54/D17</f>
        <v>0</v>
      </c>
      <c r="E55" s="50">
        <f>E54/E17</f>
        <v>0</v>
      </c>
      <c r="F55" s="53"/>
    </row>
    <row r="59" spans="1:6">
      <c r="A59" s="39"/>
    </row>
    <row r="61" spans="1:6">
      <c r="A61" s="39"/>
    </row>
  </sheetData>
  <phoneticPr fontId="3" type="noConversion"/>
  <pageMargins left="0.75" right="0.75" top="1" bottom="1" header="0.4921259845" footer="0.4921259845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G61"/>
  <sheetViews>
    <sheetView workbookViewId="0">
      <selection activeCell="B40" sqref="B40"/>
    </sheetView>
  </sheetViews>
  <sheetFormatPr baseColWidth="10" defaultColWidth="9.1640625" defaultRowHeight="19"/>
  <cols>
    <col min="1" max="1" width="63" style="1" customWidth="1"/>
    <col min="2" max="2" width="40.5" style="1" customWidth="1"/>
    <col min="3" max="3" width="16.33203125" style="1" customWidth="1"/>
    <col min="4" max="4" width="18.83203125" style="1" customWidth="1"/>
    <col min="5" max="5" width="16.1640625" style="1" customWidth="1"/>
    <col min="6" max="6" width="15.5" style="1" customWidth="1"/>
    <col min="7" max="7" width="15.1640625" style="1" customWidth="1"/>
    <col min="8" max="16384" width="9.1640625" style="1"/>
  </cols>
  <sheetData>
    <row r="1" spans="1:7">
      <c r="A1" s="43" t="s">
        <v>115</v>
      </c>
      <c r="B1" s="2" t="s">
        <v>6</v>
      </c>
      <c r="C1" s="1" t="s">
        <v>116</v>
      </c>
    </row>
    <row r="2" spans="1:7" ht="38">
      <c r="A2" s="3" t="s">
        <v>68</v>
      </c>
      <c r="B2" s="3" t="s">
        <v>69</v>
      </c>
      <c r="C2" s="4" t="s">
        <v>70</v>
      </c>
      <c r="D2" s="4" t="s">
        <v>71</v>
      </c>
      <c r="E2" s="3"/>
      <c r="F2" s="4" t="s">
        <v>11</v>
      </c>
      <c r="G2" s="3" t="s">
        <v>12</v>
      </c>
    </row>
    <row r="3" spans="1:7">
      <c r="A3" s="6" t="s">
        <v>72</v>
      </c>
      <c r="B3" s="6" t="s">
        <v>73</v>
      </c>
      <c r="C3" s="7">
        <v>80000</v>
      </c>
      <c r="D3" s="8">
        <v>2000</v>
      </c>
      <c r="E3" s="6" t="s">
        <v>74</v>
      </c>
      <c r="F3" s="9">
        <f>C3/D3</f>
        <v>40</v>
      </c>
      <c r="G3" s="21" t="s">
        <v>75</v>
      </c>
    </row>
    <row r="4" spans="1:7">
      <c r="A4" s="6" t="s">
        <v>76</v>
      </c>
      <c r="B4" s="6" t="s">
        <v>0</v>
      </c>
      <c r="C4" s="11">
        <v>180000</v>
      </c>
      <c r="D4" s="8">
        <v>1800</v>
      </c>
      <c r="E4" s="6" t="s">
        <v>19</v>
      </c>
      <c r="F4" s="12">
        <f t="shared" ref="F4:F15" si="0">C4/D4</f>
        <v>100</v>
      </c>
      <c r="G4" s="21" t="s">
        <v>20</v>
      </c>
    </row>
    <row r="5" spans="1:7">
      <c r="A5" s="6" t="s">
        <v>1</v>
      </c>
      <c r="B5" s="6" t="str">
        <f>B3</f>
        <v>Intervention chirurgicale</v>
      </c>
      <c r="C5" s="11">
        <v>100000</v>
      </c>
      <c r="D5" s="8">
        <v>2000</v>
      </c>
      <c r="E5" s="6" t="str">
        <f>E3</f>
        <v>interventions</v>
      </c>
      <c r="F5" s="12">
        <f t="shared" si="0"/>
        <v>50</v>
      </c>
      <c r="G5" s="21" t="str">
        <f>G3</f>
        <v>intervention</v>
      </c>
    </row>
    <row r="6" spans="1:7">
      <c r="A6" s="6" t="s">
        <v>78</v>
      </c>
      <c r="B6" s="6" t="s">
        <v>79</v>
      </c>
      <c r="C6" s="11">
        <v>120000</v>
      </c>
      <c r="D6" s="8">
        <v>4000</v>
      </c>
      <c r="E6" s="6" t="str">
        <f>E4</f>
        <v>heures</v>
      </c>
      <c r="F6" s="12">
        <f t="shared" si="0"/>
        <v>30</v>
      </c>
      <c r="G6" s="21" t="str">
        <f>G4</f>
        <v>heure</v>
      </c>
    </row>
    <row r="7" spans="1:7">
      <c r="A7" s="6" t="s">
        <v>80</v>
      </c>
      <c r="B7" s="6" t="s">
        <v>81</v>
      </c>
      <c r="C7" s="11">
        <v>40000</v>
      </c>
      <c r="D7" s="8">
        <v>20</v>
      </c>
      <c r="E7" s="6" t="s">
        <v>82</v>
      </c>
      <c r="F7" s="12">
        <f t="shared" si="0"/>
        <v>2000</v>
      </c>
      <c r="G7" s="21" t="s">
        <v>83</v>
      </c>
    </row>
    <row r="8" spans="1:7">
      <c r="A8" s="6" t="s">
        <v>84</v>
      </c>
      <c r="B8" s="6" t="s">
        <v>85</v>
      </c>
      <c r="C8" s="11">
        <v>50000</v>
      </c>
      <c r="D8" s="8">
        <v>1</v>
      </c>
      <c r="E8" s="6" t="str">
        <f>E7</f>
        <v>catégories</v>
      </c>
      <c r="F8" s="12">
        <f t="shared" si="0"/>
        <v>50000</v>
      </c>
      <c r="G8" s="21" t="str">
        <f>G7</f>
        <v>catégorie</v>
      </c>
    </row>
    <row r="9" spans="1:7">
      <c r="A9" s="6" t="s">
        <v>86</v>
      </c>
      <c r="B9" s="6" t="s">
        <v>87</v>
      </c>
      <c r="C9" s="11">
        <v>400000</v>
      </c>
      <c r="D9" s="8">
        <v>80</v>
      </c>
      <c r="E9" s="6" t="s">
        <v>88</v>
      </c>
      <c r="F9" s="12">
        <f t="shared" si="0"/>
        <v>5000</v>
      </c>
      <c r="G9" s="21" t="s">
        <v>89</v>
      </c>
    </row>
    <row r="10" spans="1:7">
      <c r="A10" s="6" t="s">
        <v>90</v>
      </c>
      <c r="B10" s="6" t="s">
        <v>91</v>
      </c>
      <c r="C10" s="11">
        <v>80000</v>
      </c>
      <c r="D10" s="8">
        <v>4000</v>
      </c>
      <c r="E10" s="6" t="s">
        <v>92</v>
      </c>
      <c r="F10" s="12">
        <f t="shared" si="0"/>
        <v>20</v>
      </c>
      <c r="G10" s="21" t="s">
        <v>93</v>
      </c>
    </row>
    <row r="11" spans="1:7">
      <c r="A11" s="6" t="s">
        <v>94</v>
      </c>
      <c r="B11" s="44" t="s">
        <v>95</v>
      </c>
      <c r="C11" s="11">
        <v>30000</v>
      </c>
      <c r="D11" s="8">
        <v>6000</v>
      </c>
      <c r="E11" s="6" t="s">
        <v>96</v>
      </c>
      <c r="F11" s="12">
        <f t="shared" si="0"/>
        <v>5</v>
      </c>
      <c r="G11" s="21" t="s">
        <v>97</v>
      </c>
    </row>
    <row r="12" spans="1:7">
      <c r="A12" s="6" t="s">
        <v>98</v>
      </c>
      <c r="B12" s="6" t="s">
        <v>99</v>
      </c>
      <c r="C12" s="11">
        <v>50000</v>
      </c>
      <c r="D12" s="8">
        <v>1000</v>
      </c>
      <c r="E12" s="6" t="str">
        <f>E10</f>
        <v>consultations</v>
      </c>
      <c r="F12" s="9">
        <f t="shared" si="0"/>
        <v>50</v>
      </c>
      <c r="G12" s="21" t="str">
        <f>G10</f>
        <v xml:space="preserve">consultation </v>
      </c>
    </row>
    <row r="13" spans="1:7">
      <c r="A13" s="6" t="s">
        <v>100</v>
      </c>
      <c r="B13" s="6" t="s">
        <v>101</v>
      </c>
      <c r="C13" s="11">
        <v>60000</v>
      </c>
      <c r="D13" s="45">
        <f>SUM(C4:C6)</f>
        <v>400000</v>
      </c>
      <c r="E13" s="6" t="s">
        <v>102</v>
      </c>
      <c r="F13" s="13">
        <f t="shared" si="0"/>
        <v>0.15</v>
      </c>
      <c r="G13" s="21" t="s">
        <v>103</v>
      </c>
    </row>
    <row r="14" spans="1:7">
      <c r="A14" s="6" t="s">
        <v>104</v>
      </c>
      <c r="B14" s="6" t="s">
        <v>105</v>
      </c>
      <c r="C14" s="11">
        <v>720000</v>
      </c>
      <c r="D14" s="8">
        <v>2400</v>
      </c>
      <c r="E14" s="6" t="str">
        <f>E6</f>
        <v>heures</v>
      </c>
      <c r="F14" s="12">
        <f t="shared" si="0"/>
        <v>300</v>
      </c>
      <c r="G14" s="21" t="str">
        <f>G6</f>
        <v>heure</v>
      </c>
    </row>
    <row r="15" spans="1:7">
      <c r="A15" s="6" t="s">
        <v>106</v>
      </c>
      <c r="B15" s="6" t="s">
        <v>79</v>
      </c>
      <c r="C15" s="11">
        <v>200000</v>
      </c>
      <c r="D15" s="8">
        <v>4000</v>
      </c>
      <c r="E15" s="6" t="str">
        <f>E14</f>
        <v>heures</v>
      </c>
      <c r="F15" s="9">
        <f t="shared" si="0"/>
        <v>50</v>
      </c>
      <c r="G15" s="21" t="str">
        <f>G14</f>
        <v>heure</v>
      </c>
    </row>
    <row r="16" spans="1:7" s="56" customFormat="1" ht="38">
      <c r="A16" s="5" t="s">
        <v>107</v>
      </c>
      <c r="B16" s="4" t="s">
        <v>117</v>
      </c>
      <c r="C16" s="4"/>
      <c r="D16" s="55" t="s">
        <v>118</v>
      </c>
      <c r="E16" s="4" t="s">
        <v>109</v>
      </c>
      <c r="F16" s="5"/>
    </row>
    <row r="17" spans="1:6">
      <c r="A17" s="6" t="str">
        <f>A3</f>
        <v>1.1 Acquisition des fournitures médicales</v>
      </c>
      <c r="B17" s="8">
        <v>50</v>
      </c>
      <c r="C17" s="6" t="str">
        <f t="shared" ref="C17:C22" si="1">E3</f>
        <v>interventions</v>
      </c>
      <c r="D17" s="57">
        <f>B17</f>
        <v>50</v>
      </c>
      <c r="E17" s="8">
        <v>20</v>
      </c>
      <c r="F17" s="6" t="str">
        <f>C17</f>
        <v>interventions</v>
      </c>
    </row>
    <row r="18" spans="1:6">
      <c r="A18" s="6" t="str">
        <f t="shared" ref="A18:A29" si="2">A4</f>
        <v>1.2 Recrutement du personnel infirmier</v>
      </c>
      <c r="B18" s="8">
        <v>80</v>
      </c>
      <c r="C18" s="6" t="str">
        <f t="shared" si="1"/>
        <v>heures</v>
      </c>
      <c r="D18" s="58">
        <v>60</v>
      </c>
      <c r="E18" s="8">
        <v>50</v>
      </c>
      <c r="F18" s="6" t="str">
        <f>C18</f>
        <v>heures</v>
      </c>
    </row>
    <row r="19" spans="1:6">
      <c r="A19" s="6" t="str">
        <f t="shared" si="2"/>
        <v>1.3 Nettoyage et préparation de la salle d’opération</v>
      </c>
      <c r="B19" s="8">
        <v>50</v>
      </c>
      <c r="C19" s="6" t="str">
        <f t="shared" si="1"/>
        <v>interventions</v>
      </c>
      <c r="D19" s="21">
        <f>D17</f>
        <v>50</v>
      </c>
      <c r="E19" s="8">
        <v>20</v>
      </c>
      <c r="F19" s="6" t="str">
        <f>C19</f>
        <v>interventions</v>
      </c>
    </row>
    <row r="20" spans="1:6">
      <c r="A20" s="6" t="str">
        <f t="shared" si="2"/>
        <v>1.4 Soins en salle de réveil</v>
      </c>
      <c r="B20" s="8">
        <v>100</v>
      </c>
      <c r="C20" s="6" t="str">
        <f t="shared" si="1"/>
        <v>heures</v>
      </c>
      <c r="D20" s="21">
        <f>$D$17*(B20/$B$17)</f>
        <v>100</v>
      </c>
      <c r="E20" s="8">
        <v>80</v>
      </c>
      <c r="F20" s="6" t="str">
        <f>C20</f>
        <v>heures</v>
      </c>
    </row>
    <row r="21" spans="1:6">
      <c r="A21" s="6" t="str">
        <f t="shared" si="2"/>
        <v>2.1 Documentation sur chaque catégorie</v>
      </c>
      <c r="B21" s="8">
        <v>1</v>
      </c>
      <c r="C21" s="6" t="str">
        <f t="shared" si="1"/>
        <v>catégories</v>
      </c>
      <c r="D21" s="57">
        <f>B21</f>
        <v>1</v>
      </c>
      <c r="E21" s="8">
        <v>1</v>
      </c>
      <c r="F21" s="6" t="str">
        <f>C21</f>
        <v>catégories</v>
      </c>
    </row>
    <row r="22" spans="1:6">
      <c r="A22" s="6" t="str">
        <f t="shared" si="2"/>
        <v>2.2 Matériel spécial de chirurgie oculaire</v>
      </c>
      <c r="B22" s="8">
        <v>1</v>
      </c>
      <c r="C22" s="6" t="str">
        <f t="shared" si="1"/>
        <v>catégories</v>
      </c>
      <c r="D22" s="57">
        <f>B22</f>
        <v>1</v>
      </c>
      <c r="E22" s="8"/>
      <c r="F22" s="6"/>
    </row>
    <row r="23" spans="1:6">
      <c r="A23" s="6" t="str">
        <f t="shared" si="2"/>
        <v>2.3 Prothèses de hanche et de genou</v>
      </c>
      <c r="B23" s="8"/>
      <c r="C23" s="6"/>
      <c r="D23" s="21"/>
      <c r="E23" s="8">
        <v>20</v>
      </c>
      <c r="F23" s="6" t="str">
        <f>E9</f>
        <v>poses</v>
      </c>
    </row>
    <row r="24" spans="1:6">
      <c r="A24" s="6" t="str">
        <f t="shared" si="2"/>
        <v>3.1 Consultations préopératoires</v>
      </c>
      <c r="B24" s="8">
        <v>80</v>
      </c>
      <c r="C24" s="6" t="str">
        <f t="shared" ref="C24:C29" si="3">F24</f>
        <v>consultations</v>
      </c>
      <c r="D24" s="21">
        <f>$D$17*(B24/$B$17)</f>
        <v>80</v>
      </c>
      <c r="E24" s="8">
        <v>40</v>
      </c>
      <c r="F24" s="6" t="str">
        <f t="shared" ref="F24:F29" si="4">E10</f>
        <v>consultations</v>
      </c>
    </row>
    <row r="25" spans="1:6">
      <c r="A25" s="6" t="str">
        <f t="shared" si="2"/>
        <v>3.2 Appels des patients après opération</v>
      </c>
      <c r="B25" s="8">
        <v>120</v>
      </c>
      <c r="C25" s="6" t="str">
        <f t="shared" si="3"/>
        <v>appels</v>
      </c>
      <c r="D25" s="21">
        <f>$D$17*(B25/$B$17)</f>
        <v>120</v>
      </c>
      <c r="E25" s="8">
        <v>60</v>
      </c>
      <c r="F25" s="6" t="str">
        <f t="shared" si="4"/>
        <v>appels</v>
      </c>
    </row>
    <row r="26" spans="1:6">
      <c r="A26" s="6" t="str">
        <f t="shared" si="2"/>
        <v>3.3 Consultations postopératoires</v>
      </c>
      <c r="B26" s="8">
        <v>50</v>
      </c>
      <c r="C26" s="6" t="str">
        <f t="shared" si="3"/>
        <v>consultations</v>
      </c>
      <c r="D26" s="21">
        <f>$D$17*(B26/$B$17)</f>
        <v>50</v>
      </c>
      <c r="E26" s="8">
        <v>25</v>
      </c>
      <c r="F26" s="6" t="str">
        <f t="shared" si="4"/>
        <v>consultations</v>
      </c>
    </row>
    <row r="27" spans="1:6">
      <c r="A27" s="6" t="str">
        <f t="shared" si="2"/>
        <v>4.1 Encadrement</v>
      </c>
      <c r="B27" s="45">
        <f>SUM(B34:B36)</f>
        <v>13500</v>
      </c>
      <c r="C27" s="6" t="str">
        <f t="shared" si="3"/>
        <v>coût</v>
      </c>
      <c r="D27" s="45">
        <f>SUM(D34:D36)</f>
        <v>11500</v>
      </c>
      <c r="E27" s="45">
        <f>SUM(E34:E36)</f>
        <v>8400</v>
      </c>
      <c r="F27" s="6" t="str">
        <f t="shared" si="4"/>
        <v>coût</v>
      </c>
    </row>
    <row r="28" spans="1:6">
      <c r="A28" s="6" t="str">
        <f t="shared" si="2"/>
        <v xml:space="preserve">4.2 Utilisation de la salle d’opération </v>
      </c>
      <c r="B28" s="8">
        <v>80</v>
      </c>
      <c r="C28" s="6" t="str">
        <f t="shared" si="3"/>
        <v>heures</v>
      </c>
      <c r="D28" s="21">
        <f>$D$17*(B28/$B$17)</f>
        <v>80</v>
      </c>
      <c r="E28" s="8">
        <v>50</v>
      </c>
      <c r="F28" s="6" t="str">
        <f t="shared" si="4"/>
        <v>heures</v>
      </c>
    </row>
    <row r="29" spans="1:6">
      <c r="A29" s="6" t="str">
        <f t="shared" si="2"/>
        <v>4.3 Utilisation de la salle de réveil</v>
      </c>
      <c r="B29" s="6">
        <v>100</v>
      </c>
      <c r="C29" s="6" t="str">
        <f t="shared" si="3"/>
        <v>heures</v>
      </c>
      <c r="D29" s="21">
        <f>$D$17*(B29/$B$17)</f>
        <v>100</v>
      </c>
      <c r="E29" s="6">
        <v>80</v>
      </c>
      <c r="F29" s="6" t="str">
        <f t="shared" si="4"/>
        <v>heures</v>
      </c>
    </row>
    <row r="30" spans="1:6">
      <c r="A30" s="46" t="s">
        <v>110</v>
      </c>
      <c r="B30" s="14"/>
      <c r="C30" s="14"/>
      <c r="D30" s="14"/>
      <c r="E30" s="14"/>
      <c r="F30" s="3"/>
    </row>
    <row r="31" spans="1:6">
      <c r="A31" s="17" t="s">
        <v>48</v>
      </c>
      <c r="B31" s="47"/>
      <c r="C31" s="47"/>
      <c r="D31" s="47"/>
      <c r="E31" s="47"/>
      <c r="F31" s="19"/>
    </row>
    <row r="32" spans="1:6" s="56" customFormat="1" ht="38">
      <c r="A32" s="59"/>
      <c r="B32" s="4" t="str">
        <f>B16</f>
        <v>Chirurgie oculaire (1ère version)</v>
      </c>
      <c r="C32" s="4"/>
      <c r="D32" s="4" t="str">
        <f>D16</f>
        <v>Chirurgie oculaire (modifiée)</v>
      </c>
      <c r="E32" s="4" t="str">
        <f>E16</f>
        <v>Prothèses de hanche</v>
      </c>
      <c r="F32" s="4" t="s">
        <v>49</v>
      </c>
    </row>
    <row r="33" spans="1:6">
      <c r="A33" s="6" t="str">
        <f>A17</f>
        <v>1.1 Acquisition des fournitures médicales</v>
      </c>
      <c r="B33" s="22">
        <f>$F3*B17</f>
        <v>2000</v>
      </c>
      <c r="C33" s="22"/>
      <c r="D33" s="22">
        <f>$F3*D17</f>
        <v>2000</v>
      </c>
      <c r="E33" s="22">
        <f>$F3*E17</f>
        <v>800</v>
      </c>
      <c r="F33" s="23">
        <f t="shared" ref="F33:F46" si="5">SUM(B33:E33)</f>
        <v>4800</v>
      </c>
    </row>
    <row r="34" spans="1:6">
      <c r="A34" s="6" t="str">
        <f t="shared" ref="A34:A45" si="6">A18</f>
        <v>1.2 Recrutement du personnel infirmier</v>
      </c>
      <c r="B34" s="24">
        <f t="shared" ref="B34:B45" si="7">$F4*B18</f>
        <v>8000</v>
      </c>
      <c r="C34" s="24"/>
      <c r="D34" s="24">
        <f t="shared" ref="D34:E45" si="8">$F4*D18</f>
        <v>6000</v>
      </c>
      <c r="E34" s="24">
        <f t="shared" si="8"/>
        <v>5000</v>
      </c>
      <c r="F34" s="24">
        <f t="shared" si="5"/>
        <v>19000</v>
      </c>
    </row>
    <row r="35" spans="1:6">
      <c r="A35" s="6" t="str">
        <f t="shared" si="6"/>
        <v>1.3 Nettoyage et préparation de la salle d’opération</v>
      </c>
      <c r="B35" s="24">
        <f t="shared" si="7"/>
        <v>2500</v>
      </c>
      <c r="C35" s="24"/>
      <c r="D35" s="24">
        <f t="shared" si="8"/>
        <v>2500</v>
      </c>
      <c r="E35" s="24">
        <f t="shared" si="8"/>
        <v>1000</v>
      </c>
      <c r="F35" s="24">
        <f t="shared" si="5"/>
        <v>6000</v>
      </c>
    </row>
    <row r="36" spans="1:6">
      <c r="A36" s="6" t="str">
        <f t="shared" si="6"/>
        <v>1.4 Soins en salle de réveil</v>
      </c>
      <c r="B36" s="24">
        <f t="shared" si="7"/>
        <v>3000</v>
      </c>
      <c r="C36" s="24"/>
      <c r="D36" s="24">
        <f t="shared" si="8"/>
        <v>3000</v>
      </c>
      <c r="E36" s="24">
        <f t="shared" si="8"/>
        <v>2400</v>
      </c>
      <c r="F36" s="24">
        <f t="shared" si="5"/>
        <v>8400</v>
      </c>
    </row>
    <row r="37" spans="1:6">
      <c r="A37" s="6" t="str">
        <f t="shared" si="6"/>
        <v>2.1 Documentation sur chaque catégorie</v>
      </c>
      <c r="B37" s="24">
        <f t="shared" si="7"/>
        <v>2000</v>
      </c>
      <c r="C37" s="24"/>
      <c r="D37" s="24">
        <f t="shared" si="8"/>
        <v>2000</v>
      </c>
      <c r="E37" s="24">
        <f t="shared" si="8"/>
        <v>2000</v>
      </c>
      <c r="F37" s="24">
        <f t="shared" si="5"/>
        <v>6000</v>
      </c>
    </row>
    <row r="38" spans="1:6">
      <c r="A38" s="6" t="str">
        <f t="shared" si="6"/>
        <v>2.2 Matériel spécial de chirurgie oculaire</v>
      </c>
      <c r="B38" s="24">
        <f t="shared" si="7"/>
        <v>50000</v>
      </c>
      <c r="C38" s="24"/>
      <c r="D38" s="24">
        <f t="shared" si="8"/>
        <v>50000</v>
      </c>
      <c r="E38" s="24">
        <f t="shared" si="8"/>
        <v>0</v>
      </c>
      <c r="F38" s="24">
        <f t="shared" si="5"/>
        <v>100000</v>
      </c>
    </row>
    <row r="39" spans="1:6">
      <c r="A39" s="6" t="str">
        <f t="shared" si="6"/>
        <v>2.3 Prothèses de hanche et de genou</v>
      </c>
      <c r="B39" s="24">
        <f t="shared" si="7"/>
        <v>0</v>
      </c>
      <c r="C39" s="24"/>
      <c r="D39" s="24">
        <f t="shared" si="8"/>
        <v>0</v>
      </c>
      <c r="E39" s="24">
        <f t="shared" si="8"/>
        <v>100000</v>
      </c>
      <c r="F39" s="24">
        <f t="shared" si="5"/>
        <v>100000</v>
      </c>
    </row>
    <row r="40" spans="1:6">
      <c r="A40" s="6" t="str">
        <f t="shared" si="6"/>
        <v>3.1 Consultations préopératoires</v>
      </c>
      <c r="B40" s="24">
        <f t="shared" si="7"/>
        <v>1600</v>
      </c>
      <c r="C40" s="24"/>
      <c r="D40" s="24">
        <f t="shared" si="8"/>
        <v>1600</v>
      </c>
      <c r="E40" s="24">
        <f t="shared" si="8"/>
        <v>800</v>
      </c>
      <c r="F40" s="24">
        <f t="shared" si="5"/>
        <v>4000</v>
      </c>
    </row>
    <row r="41" spans="1:6">
      <c r="A41" s="6" t="str">
        <f t="shared" si="6"/>
        <v>3.2 Appels des patients après opération</v>
      </c>
      <c r="B41" s="24">
        <f t="shared" si="7"/>
        <v>600</v>
      </c>
      <c r="C41" s="24"/>
      <c r="D41" s="24">
        <f t="shared" si="8"/>
        <v>600</v>
      </c>
      <c r="E41" s="24">
        <f t="shared" si="8"/>
        <v>300</v>
      </c>
      <c r="F41" s="24">
        <f t="shared" si="5"/>
        <v>1500</v>
      </c>
    </row>
    <row r="42" spans="1:6">
      <c r="A42" s="6" t="str">
        <f t="shared" si="6"/>
        <v>3.3 Consultations postopératoires</v>
      </c>
      <c r="B42" s="24">
        <f t="shared" si="7"/>
        <v>2500</v>
      </c>
      <c r="C42" s="24"/>
      <c r="D42" s="24">
        <f t="shared" si="8"/>
        <v>2500</v>
      </c>
      <c r="E42" s="24">
        <f t="shared" si="8"/>
        <v>1250</v>
      </c>
      <c r="F42" s="24">
        <f t="shared" si="5"/>
        <v>6250</v>
      </c>
    </row>
    <row r="43" spans="1:6">
      <c r="A43" s="6" t="str">
        <f t="shared" si="6"/>
        <v>4.1 Encadrement</v>
      </c>
      <c r="B43" s="24">
        <f t="shared" si="7"/>
        <v>2025</v>
      </c>
      <c r="C43" s="24"/>
      <c r="D43" s="24">
        <f t="shared" si="8"/>
        <v>1725</v>
      </c>
      <c r="E43" s="24">
        <f t="shared" si="8"/>
        <v>1260</v>
      </c>
      <c r="F43" s="24">
        <f t="shared" si="5"/>
        <v>5010</v>
      </c>
    </row>
    <row r="44" spans="1:6">
      <c r="A44" s="6" t="str">
        <f t="shared" si="6"/>
        <v xml:space="preserve">4.2 Utilisation de la salle d’opération </v>
      </c>
      <c r="B44" s="24">
        <f t="shared" si="7"/>
        <v>24000</v>
      </c>
      <c r="C44" s="24"/>
      <c r="D44" s="24">
        <f t="shared" si="8"/>
        <v>24000</v>
      </c>
      <c r="E44" s="24">
        <f t="shared" si="8"/>
        <v>15000</v>
      </c>
      <c r="F44" s="24">
        <f t="shared" si="5"/>
        <v>63000</v>
      </c>
    </row>
    <row r="45" spans="1:6" ht="20" thickBot="1">
      <c r="A45" s="6" t="str">
        <f t="shared" si="6"/>
        <v>4.3 Utilisation de la salle de réveil</v>
      </c>
      <c r="B45" s="25">
        <f t="shared" si="7"/>
        <v>5000</v>
      </c>
      <c r="C45" s="25"/>
      <c r="D45" s="25">
        <f t="shared" si="8"/>
        <v>5000</v>
      </c>
      <c r="E45" s="25">
        <f t="shared" si="8"/>
        <v>4000</v>
      </c>
      <c r="F45" s="25">
        <f t="shared" si="5"/>
        <v>14000</v>
      </c>
    </row>
    <row r="46" spans="1:6">
      <c r="A46" s="26" t="s">
        <v>50</v>
      </c>
      <c r="B46" s="27">
        <f>SUM(B33:B45)</f>
        <v>103225</v>
      </c>
      <c r="C46" s="27"/>
      <c r="D46" s="27">
        <f>SUM(D33:D45)</f>
        <v>100925</v>
      </c>
      <c r="E46" s="27">
        <f>SUM(E33:E45)</f>
        <v>133810</v>
      </c>
      <c r="F46" s="27">
        <f t="shared" si="5"/>
        <v>337960</v>
      </c>
    </row>
    <row r="47" spans="1:6" ht="20" thickBot="1">
      <c r="A47" s="28" t="s">
        <v>51</v>
      </c>
      <c r="B47" s="50">
        <f>B46/B17</f>
        <v>2064.5</v>
      </c>
      <c r="C47" s="51"/>
      <c r="D47" s="50">
        <f>D46/D17</f>
        <v>2018.5</v>
      </c>
      <c r="E47" s="50">
        <f>E46/E17</f>
        <v>6690.5</v>
      </c>
      <c r="F47" s="28"/>
    </row>
    <row r="48" spans="1:6">
      <c r="A48" s="17" t="s">
        <v>52</v>
      </c>
      <c r="B48" s="30"/>
      <c r="C48" s="31"/>
      <c r="D48" s="60"/>
      <c r="E48" s="30"/>
    </row>
    <row r="49" spans="1:6">
      <c r="A49" s="20"/>
      <c r="B49" s="14" t="s">
        <v>111</v>
      </c>
      <c r="C49" s="14"/>
      <c r="D49" s="61"/>
      <c r="E49" s="14"/>
      <c r="F49" s="3"/>
    </row>
    <row r="50" spans="1:6">
      <c r="A50" s="6" t="s">
        <v>112</v>
      </c>
      <c r="B50" s="32">
        <v>815</v>
      </c>
      <c r="C50" s="52"/>
      <c r="D50" s="7"/>
    </row>
    <row r="51" spans="1:6" s="56" customFormat="1" ht="60.75" customHeight="1">
      <c r="A51" s="5"/>
      <c r="B51" s="4" t="str">
        <f>B32</f>
        <v>Chirurgie oculaire (1ère version)</v>
      </c>
      <c r="C51" s="4"/>
      <c r="D51" s="62" t="str">
        <f>D16</f>
        <v>Chirurgie oculaire (modifiée)</v>
      </c>
      <c r="E51" s="4" t="str">
        <f>E32</f>
        <v>Prothèses de hanche</v>
      </c>
      <c r="F51" s="4" t="s">
        <v>49</v>
      </c>
    </row>
    <row r="52" spans="1:6">
      <c r="A52" s="10" t="s">
        <v>113</v>
      </c>
      <c r="B52" s="23">
        <f>SUM(B33:B36)</f>
        <v>15500</v>
      </c>
      <c r="C52" s="23"/>
      <c r="D52" s="23">
        <f>SUM(D33:D36)</f>
        <v>13500</v>
      </c>
      <c r="E52" s="23">
        <f>SUM(E33:E36)</f>
        <v>9200</v>
      </c>
      <c r="F52" s="53">
        <f>SUM(B52:E52)</f>
        <v>38200</v>
      </c>
    </row>
    <row r="53" spans="1:6" ht="20" thickBot="1">
      <c r="A53" s="33" t="s">
        <v>114</v>
      </c>
      <c r="B53" s="25">
        <f>$B$50*B17</f>
        <v>40750</v>
      </c>
      <c r="C53" s="54"/>
      <c r="D53" s="25">
        <f>$B$50*D17</f>
        <v>40750</v>
      </c>
      <c r="E53" s="25">
        <f>$B$50*E17</f>
        <v>16300</v>
      </c>
      <c r="F53" s="53">
        <f>SUM(B53:E53)</f>
        <v>97800</v>
      </c>
    </row>
    <row r="54" spans="1:6">
      <c r="A54" s="26" t="str">
        <f>A46</f>
        <v>Coût total</v>
      </c>
      <c r="B54" s="27">
        <f>SUM(B52:B53)</f>
        <v>56250</v>
      </c>
      <c r="C54" s="27"/>
      <c r="D54" s="27">
        <f>SUM(D52:D53)</f>
        <v>54250</v>
      </c>
      <c r="E54" s="27">
        <f>SUM(E52:E53)</f>
        <v>25500</v>
      </c>
      <c r="F54" s="53"/>
    </row>
    <row r="55" spans="1:6" ht="20" thickBot="1">
      <c r="A55" s="26" t="str">
        <f>A47</f>
        <v>Coût unitaire</v>
      </c>
      <c r="B55" s="50">
        <f>B54/B17</f>
        <v>1125</v>
      </c>
      <c r="C55" s="51"/>
      <c r="D55" s="50">
        <f>D54/D17</f>
        <v>1085</v>
      </c>
      <c r="E55" s="50">
        <f>E54/E17</f>
        <v>1275</v>
      </c>
      <c r="F55" s="53"/>
    </row>
    <row r="59" spans="1:6">
      <c r="A59" s="39"/>
    </row>
    <row r="61" spans="1:6">
      <c r="A61" s="39"/>
    </row>
  </sheetData>
  <phoneticPr fontId="3" type="noConversion"/>
  <pageMargins left="0.75" right="0.75" top="1" bottom="1" header="0.4921259845" footer="0.4921259845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H45"/>
  <sheetViews>
    <sheetView workbookViewId="0">
      <selection activeCell="B2" sqref="B2"/>
    </sheetView>
  </sheetViews>
  <sheetFormatPr baseColWidth="10" defaultColWidth="9.1640625" defaultRowHeight="19"/>
  <cols>
    <col min="1" max="1" width="55.5" style="1" customWidth="1"/>
    <col min="2" max="2" width="28.1640625" style="1" customWidth="1"/>
    <col min="3" max="3" width="20.33203125" style="1" customWidth="1"/>
    <col min="4" max="4" width="16" style="1" customWidth="1"/>
    <col min="5" max="5" width="20.5" style="1" customWidth="1"/>
    <col min="6" max="6" width="14.5" style="1" customWidth="1"/>
    <col min="7" max="7" width="17.33203125" style="1" customWidth="1"/>
    <col min="8" max="16384" width="9.1640625" style="1"/>
  </cols>
  <sheetData>
    <row r="1" spans="1:8">
      <c r="A1" s="1" t="s">
        <v>119</v>
      </c>
      <c r="B1" s="2"/>
    </row>
    <row r="2" spans="1:8" ht="57">
      <c r="A2" s="3" t="s">
        <v>120</v>
      </c>
      <c r="B2" s="4" t="s">
        <v>69</v>
      </c>
      <c r="C2" s="4" t="s">
        <v>121</v>
      </c>
      <c r="D2" s="4" t="s">
        <v>122</v>
      </c>
      <c r="E2" s="5"/>
      <c r="F2" s="4" t="s">
        <v>11</v>
      </c>
      <c r="G2" s="3" t="s">
        <v>12</v>
      </c>
      <c r="H2" s="63"/>
    </row>
    <row r="3" spans="1:8">
      <c r="A3" s="6" t="s">
        <v>123</v>
      </c>
      <c r="B3" s="6" t="s">
        <v>124</v>
      </c>
      <c r="C3" s="64">
        <v>23000</v>
      </c>
      <c r="D3" s="64">
        <v>230000</v>
      </c>
      <c r="E3" s="6" t="s">
        <v>125</v>
      </c>
      <c r="F3" s="13"/>
      <c r="G3" s="21" t="s">
        <v>126</v>
      </c>
    </row>
    <row r="4" spans="1:8">
      <c r="A4" s="6" t="s">
        <v>127</v>
      </c>
      <c r="B4" s="6" t="s">
        <v>128</v>
      </c>
      <c r="C4" s="65">
        <v>6000</v>
      </c>
      <c r="D4" s="8">
        <v>200</v>
      </c>
      <c r="E4" s="6" t="s">
        <v>33</v>
      </c>
      <c r="F4" s="12"/>
      <c r="G4" s="21" t="s">
        <v>34</v>
      </c>
    </row>
    <row r="5" spans="1:8">
      <c r="A5" s="6" t="s">
        <v>129</v>
      </c>
      <c r="B5" s="6" t="s">
        <v>28</v>
      </c>
      <c r="C5" s="65">
        <v>2000</v>
      </c>
      <c r="D5" s="8">
        <v>200</v>
      </c>
      <c r="E5" s="6" t="s">
        <v>27</v>
      </c>
      <c r="F5" s="12"/>
      <c r="G5" s="21" t="s">
        <v>28</v>
      </c>
    </row>
    <row r="6" spans="1:8">
      <c r="A6" s="6" t="s">
        <v>130</v>
      </c>
      <c r="B6" s="6" t="s">
        <v>83</v>
      </c>
      <c r="C6" s="65">
        <v>3000</v>
      </c>
      <c r="D6" s="8">
        <v>600</v>
      </c>
      <c r="E6" s="6" t="s">
        <v>82</v>
      </c>
      <c r="F6" s="12"/>
      <c r="G6" s="21" t="s">
        <v>83</v>
      </c>
    </row>
    <row r="7" spans="1:8">
      <c r="A7" s="6" t="s">
        <v>131</v>
      </c>
      <c r="B7" s="6" t="s">
        <v>132</v>
      </c>
      <c r="C7" s="65">
        <v>12000</v>
      </c>
      <c r="D7" s="8">
        <v>800</v>
      </c>
      <c r="E7" s="6" t="s">
        <v>133</v>
      </c>
      <c r="F7" s="12"/>
      <c r="G7" s="21" t="s">
        <v>132</v>
      </c>
    </row>
    <row r="8" spans="1:8">
      <c r="A8" s="6" t="s">
        <v>134</v>
      </c>
      <c r="B8" s="6" t="s">
        <v>135</v>
      </c>
      <c r="C8" s="65">
        <v>3910</v>
      </c>
      <c r="D8" s="45">
        <f>C3</f>
        <v>23000</v>
      </c>
      <c r="E8" s="6" t="s">
        <v>136</v>
      </c>
      <c r="F8" s="66"/>
      <c r="G8" s="21" t="s">
        <v>137</v>
      </c>
    </row>
    <row r="9" spans="1:8">
      <c r="A9" s="6" t="s">
        <v>138</v>
      </c>
      <c r="B9" s="6" t="s">
        <v>139</v>
      </c>
      <c r="C9" s="65">
        <v>32000</v>
      </c>
      <c r="D9" s="8">
        <v>8000</v>
      </c>
      <c r="E9" s="6" t="s">
        <v>41</v>
      </c>
      <c r="F9" s="12"/>
      <c r="G9" s="10" t="s">
        <v>41</v>
      </c>
    </row>
    <row r="10" spans="1:8">
      <c r="A10" s="3" t="s">
        <v>140</v>
      </c>
      <c r="B10" s="14" t="s">
        <v>141</v>
      </c>
      <c r="C10" s="14"/>
      <c r="D10" s="14" t="s">
        <v>142</v>
      </c>
      <c r="E10" s="3"/>
    </row>
    <row r="11" spans="1:8">
      <c r="A11" s="6" t="str">
        <f>A3</f>
        <v>1.1 Ventes à la commission</v>
      </c>
      <c r="B11" s="7">
        <v>2000</v>
      </c>
      <c r="C11" s="6" t="s">
        <v>143</v>
      </c>
      <c r="D11" s="7">
        <v>1000</v>
      </c>
      <c r="E11" s="6" t="str">
        <f>C11</f>
        <v>de ventes</v>
      </c>
    </row>
    <row r="12" spans="1:8">
      <c r="A12" s="67" t="s">
        <v>2</v>
      </c>
      <c r="B12" s="8">
        <v>20</v>
      </c>
      <c r="C12" s="6" t="s">
        <v>15</v>
      </c>
      <c r="D12" s="8">
        <v>10</v>
      </c>
      <c r="E12" s="6" t="str">
        <f t="shared" ref="E12:E17" si="0">C12</f>
        <v>unités</v>
      </c>
    </row>
    <row r="13" spans="1:8">
      <c r="A13" s="6" t="str">
        <f t="shared" ref="A13:A18" si="1">A4</f>
        <v>2.1 Traitement des achats</v>
      </c>
      <c r="B13" s="68">
        <v>2</v>
      </c>
      <c r="C13" s="6" t="str">
        <f t="shared" ref="C13:C18" si="2">E4</f>
        <v>commandes</v>
      </c>
      <c r="D13" s="68">
        <v>3</v>
      </c>
      <c r="E13" s="6" t="str">
        <f t="shared" si="0"/>
        <v>commandes</v>
      </c>
    </row>
    <row r="14" spans="1:8">
      <c r="A14" s="6" t="str">
        <f t="shared" si="1"/>
        <v>3.1 Publicité pour les articles</v>
      </c>
      <c r="B14" s="8">
        <v>2</v>
      </c>
      <c r="C14" s="6" t="str">
        <f t="shared" si="2"/>
        <v>promotions</v>
      </c>
      <c r="D14" s="8">
        <v>2</v>
      </c>
      <c r="E14" s="6" t="str">
        <f t="shared" si="0"/>
        <v>promotions</v>
      </c>
    </row>
    <row r="15" spans="1:8">
      <c r="A15" s="6" t="str">
        <f t="shared" si="1"/>
        <v>3.2 Comptabilité des stocks</v>
      </c>
      <c r="B15" s="8">
        <v>1</v>
      </c>
      <c r="C15" s="6" t="str">
        <f t="shared" si="2"/>
        <v>catégories</v>
      </c>
      <c r="D15" s="8">
        <v>1</v>
      </c>
      <c r="E15" s="6" t="str">
        <f t="shared" si="0"/>
        <v>catégories</v>
      </c>
    </row>
    <row r="16" spans="1:8">
      <c r="A16" s="6" t="str">
        <f t="shared" si="1"/>
        <v>4.1 Réception des retours clients</v>
      </c>
      <c r="B16" s="8">
        <v>6</v>
      </c>
      <c r="C16" s="6" t="str">
        <f t="shared" si="2"/>
        <v>retours</v>
      </c>
      <c r="D16" s="8">
        <v>2</v>
      </c>
      <c r="E16" s="6" t="str">
        <f t="shared" si="0"/>
        <v>retours</v>
      </c>
    </row>
    <row r="17" spans="1:5">
      <c r="A17" s="6" t="str">
        <f t="shared" si="1"/>
        <v>5.1 Encadrement des vendeurs</v>
      </c>
      <c r="B17" s="45">
        <f>B22</f>
        <v>0</v>
      </c>
      <c r="C17" s="6" t="str">
        <f t="shared" si="2"/>
        <v>coût des ventes</v>
      </c>
      <c r="D17" s="45">
        <f>D22</f>
        <v>0</v>
      </c>
      <c r="E17" s="6" t="str">
        <f t="shared" si="0"/>
        <v>coût des ventes</v>
      </c>
    </row>
    <row r="18" spans="1:5">
      <c r="A18" s="6" t="str">
        <f t="shared" si="1"/>
        <v>5.2 Utilisation du bâtiment</v>
      </c>
      <c r="B18" s="8">
        <v>80</v>
      </c>
      <c r="C18" s="6" t="str">
        <f t="shared" si="2"/>
        <v>m²</v>
      </c>
      <c r="D18" s="8">
        <v>60</v>
      </c>
      <c r="E18" s="6" t="str">
        <f>C18</f>
        <v>m²</v>
      </c>
    </row>
    <row r="19" spans="1:5">
      <c r="A19" s="3" t="s">
        <v>47</v>
      </c>
      <c r="B19" s="16"/>
      <c r="C19" s="3"/>
      <c r="D19" s="16"/>
      <c r="E19" s="3"/>
    </row>
    <row r="20" spans="1:5">
      <c r="A20" s="17" t="s">
        <v>48</v>
      </c>
      <c r="B20" s="18"/>
      <c r="C20" s="19"/>
      <c r="D20" s="18"/>
      <c r="E20" s="19"/>
    </row>
    <row r="21" spans="1:5">
      <c r="A21" s="20"/>
      <c r="B21" s="14" t="str">
        <f>B10</f>
        <v>Raquettes de tennis</v>
      </c>
      <c r="C21" s="89" t="str">
        <f>D10</f>
        <v>Cannes à pêche</v>
      </c>
      <c r="D21" s="90"/>
      <c r="E21" s="14" t="s">
        <v>49</v>
      </c>
    </row>
    <row r="22" spans="1:5">
      <c r="A22" s="21" t="str">
        <f>A3</f>
        <v>1.1 Ventes à la commission</v>
      </c>
      <c r="B22" s="9"/>
      <c r="C22" s="9"/>
      <c r="D22" s="9"/>
      <c r="E22" s="23"/>
    </row>
    <row r="23" spans="1:5">
      <c r="A23" s="21" t="str">
        <f t="shared" ref="A23:A28" si="3">A4</f>
        <v>2.1 Traitement des achats</v>
      </c>
      <c r="B23" s="12"/>
      <c r="C23" s="12"/>
      <c r="D23" s="12"/>
      <c r="E23" s="24"/>
    </row>
    <row r="24" spans="1:5">
      <c r="A24" s="21" t="str">
        <f t="shared" si="3"/>
        <v>3.1 Publicité pour les articles</v>
      </c>
      <c r="B24" s="12"/>
      <c r="C24" s="12"/>
      <c r="D24" s="12"/>
      <c r="E24" s="24"/>
    </row>
    <row r="25" spans="1:5">
      <c r="A25" s="21" t="str">
        <f t="shared" si="3"/>
        <v>3.2 Comptabilité des stocks</v>
      </c>
      <c r="B25" s="12"/>
      <c r="C25" s="12"/>
      <c r="D25" s="12"/>
      <c r="E25" s="24"/>
    </row>
    <row r="26" spans="1:5">
      <c r="A26" s="21" t="str">
        <f t="shared" si="3"/>
        <v>4.1 Réception des retours clients</v>
      </c>
      <c r="B26" s="12"/>
      <c r="C26" s="12"/>
      <c r="D26" s="12"/>
      <c r="E26" s="24"/>
    </row>
    <row r="27" spans="1:5">
      <c r="A27" s="21" t="str">
        <f t="shared" si="3"/>
        <v>5.1 Encadrement des vendeurs</v>
      </c>
      <c r="B27" s="12"/>
      <c r="C27" s="12"/>
      <c r="D27" s="12"/>
      <c r="E27" s="24"/>
    </row>
    <row r="28" spans="1:5">
      <c r="A28" s="21" t="str">
        <f t="shared" si="3"/>
        <v>5.2 Utilisation du bâtiment</v>
      </c>
      <c r="B28" s="12"/>
      <c r="C28" s="12"/>
      <c r="D28" s="12"/>
      <c r="E28" s="24"/>
    </row>
    <row r="29" spans="1:5">
      <c r="A29" s="26" t="s">
        <v>50</v>
      </c>
      <c r="B29" s="69"/>
      <c r="C29" s="69"/>
      <c r="D29" s="69"/>
      <c r="E29" s="27"/>
    </row>
    <row r="30" spans="1:5" ht="20" thickBot="1">
      <c r="A30" s="28" t="s">
        <v>51</v>
      </c>
      <c r="B30" s="70">
        <f>B29/B12</f>
        <v>0</v>
      </c>
      <c r="C30" s="71"/>
      <c r="D30" s="70">
        <f>D29/D12</f>
        <v>0</v>
      </c>
      <c r="E30" s="28"/>
    </row>
    <row r="31" spans="1:5">
      <c r="A31" s="17" t="s">
        <v>52</v>
      </c>
      <c r="B31" s="30"/>
      <c r="C31" s="31"/>
      <c r="D31" s="30"/>
    </row>
    <row r="32" spans="1:5">
      <c r="A32" s="3"/>
      <c r="B32" s="14" t="s">
        <v>53</v>
      </c>
      <c r="C32" s="14"/>
      <c r="D32" s="14"/>
      <c r="E32" s="3"/>
    </row>
    <row r="33" spans="1:5">
      <c r="A33" s="6" t="s">
        <v>112</v>
      </c>
      <c r="B33" s="32">
        <v>8.6999999999999993</v>
      </c>
      <c r="C33" s="72"/>
      <c r="D33" s="73"/>
    </row>
    <row r="34" spans="1:5">
      <c r="A34" s="3"/>
      <c r="B34" s="74" t="str">
        <f>B21</f>
        <v>Raquettes de tennis</v>
      </c>
      <c r="C34" s="91" t="str">
        <f>C21</f>
        <v>Cannes à pêche</v>
      </c>
      <c r="D34" s="90"/>
      <c r="E34" s="14" t="s">
        <v>49</v>
      </c>
    </row>
    <row r="35" spans="1:5">
      <c r="A35" s="21" t="str">
        <f>A22</f>
        <v>1.1 Ventes à la commission</v>
      </c>
      <c r="B35" s="75"/>
      <c r="C35" s="76"/>
      <c r="D35" s="76"/>
      <c r="E35" s="77"/>
    </row>
    <row r="36" spans="1:5" ht="20" thickBot="1">
      <c r="A36" s="33" t="s">
        <v>3</v>
      </c>
      <c r="B36" s="78"/>
      <c r="C36" s="79"/>
      <c r="D36" s="78"/>
      <c r="E36" s="25"/>
    </row>
    <row r="37" spans="1:5">
      <c r="A37" s="80" t="str">
        <f>A29</f>
        <v>Coût total</v>
      </c>
      <c r="B37" s="81">
        <f>B35+B36</f>
        <v>0</v>
      </c>
      <c r="C37" s="82"/>
      <c r="D37" s="81">
        <f>D35+D36</f>
        <v>0</v>
      </c>
      <c r="E37" s="83"/>
    </row>
    <row r="38" spans="1:5" ht="20" thickBot="1">
      <c r="A38" s="80" t="str">
        <f>A30</f>
        <v>Coût unitaire</v>
      </c>
      <c r="B38" s="70">
        <f>B37/B12</f>
        <v>0</v>
      </c>
      <c r="C38" s="71"/>
      <c r="D38" s="70">
        <f>D37/D12</f>
        <v>0</v>
      </c>
      <c r="E38" s="28"/>
    </row>
    <row r="43" spans="1:5">
      <c r="A43" s="39"/>
    </row>
    <row r="45" spans="1:5">
      <c r="A45" s="39"/>
    </row>
  </sheetData>
  <mergeCells count="2">
    <mergeCell ref="C21:D21"/>
    <mergeCell ref="C34:D34"/>
  </mergeCells>
  <phoneticPr fontId="3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4.50</vt:lpstr>
      <vt:lpstr>4.50 (2)</vt:lpstr>
      <vt:lpstr>4.51</vt:lpstr>
      <vt:lpstr>4.51 (2)</vt:lpstr>
      <vt:lpstr>4.52</vt:lpstr>
      <vt:lpstr>4.52 (2)</vt:lpstr>
      <vt:lpstr>4.53</vt:lpstr>
      <vt:lpstr>4.53 (2)</vt:lpstr>
      <vt:lpstr>4.54</vt:lpstr>
      <vt:lpstr>4.54 (2)</vt:lpstr>
      <vt:lpstr>4.55</vt:lpstr>
      <vt:lpstr>4.55 (2)</vt:lpstr>
    </vt:vector>
  </TitlesOfParts>
  <Company>DUWAT EXPANSION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Jérôme DUWAT</dc:creator>
  <cp:lastModifiedBy>Jérôme DUWAT</cp:lastModifiedBy>
  <dcterms:created xsi:type="dcterms:W3CDTF">2014-11-02T23:45:57Z</dcterms:created>
  <dcterms:modified xsi:type="dcterms:W3CDTF">2014-11-03T08:33:41Z</dcterms:modified>
</cp:coreProperties>
</file>